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fileSharing readOnlyRecommended="1"/>
  <workbookPr defaultThemeVersion="166925"/>
  <mc:AlternateContent xmlns:mc="http://schemas.openxmlformats.org/markup-compatibility/2006">
    <mc:Choice Requires="x15">
      <x15ac:absPath xmlns:x15ac="http://schemas.microsoft.com/office/spreadsheetml/2010/11/ac" url="https://opcosante-my.sharepoint.com/personal/emilie_truffert-carlier_opco-sante_fr/Documents/SIMULATEUR PRO A 2023/"/>
    </mc:Choice>
  </mc:AlternateContent>
  <xr:revisionPtr revIDLastSave="4" documentId="8_{FAE5DCBC-52BF-4721-BB5D-BBC6DB64B808}" xr6:coauthVersionLast="47" xr6:coauthVersionMax="47" xr10:uidLastSave="{74DA9D33-8183-4D61-8943-D8A0EEA85791}"/>
  <bookViews>
    <workbookView xWindow="-28920" yWindow="-120" windowWidth="29040" windowHeight="15840" xr2:uid="{42983D3D-15EF-4571-9184-285DCF4E100B}"/>
  </bookViews>
  <sheets>
    <sheet name="Simulateur" sheetId="1" r:id="rId1"/>
    <sheet name="données" sheetId="3" state="hidden" r:id="rId2"/>
    <sheet name="Liste SSSMS" sheetId="4" r:id="rId3"/>
    <sheet name="Liste SPSTI" sheetId="5" r:id="rId4"/>
    <sheet name="Liste HP" sheetId="6" r:id="rId5"/>
  </sheets>
  <definedNames>
    <definedName name="Niveau">données!$A$34:$A$41</definedName>
    <definedName name="_xlnm.Print_Area" localSheetId="0">Simulateur!$A$1:$J$60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8" i="1" l="1"/>
  <c r="C26" i="1"/>
  <c r="D19" i="3"/>
  <c r="C19" i="3"/>
  <c r="I39" i="1"/>
  <c r="B47" i="1" l="1"/>
  <c r="B39" i="1"/>
  <c r="I9" i="3" l="1"/>
  <c r="J9" i="3" s="1"/>
  <c r="G43" i="1"/>
  <c r="F43" i="1"/>
  <c r="E40" i="1"/>
  <c r="E19" i="3"/>
  <c r="I5" i="3" l="1"/>
  <c r="G33" i="3" s="1"/>
  <c r="I4" i="3"/>
  <c r="J3" i="3"/>
  <c r="I3" i="3"/>
  <c r="C20" i="3"/>
  <c r="K3" i="3" s="1"/>
  <c r="D20" i="3"/>
  <c r="C21" i="3" l="1"/>
  <c r="B54" i="1" l="1"/>
  <c r="D54" i="1" s="1"/>
  <c r="I13" i="3" l="1"/>
  <c r="B55" i="1" s="1"/>
  <c r="D55" i="1" s="1"/>
  <c r="J13" i="3" l="1"/>
  <c r="B56" i="1" s="1"/>
  <c r="K13" i="3" l="1"/>
  <c r="D56" i="1"/>
  <c r="B57" i="1" l="1"/>
  <c r="D57" i="1" s="1"/>
  <c r="L13" i="3" l="1"/>
  <c r="D58" i="1"/>
  <c r="B5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Emilie CARLIER</author>
    <author>Fabien CHATEAU</author>
  </authors>
  <commentList>
    <comment ref="A12" authorId="0" shapeId="0" xr:uid="{DE3DAB3A-80C6-44C2-AE26-62ECDCC68B15}">
      <text>
        <r>
          <rPr>
            <sz val="11"/>
            <color indexed="81"/>
            <rFont val="Tahoma"/>
            <family val="2"/>
          </rPr>
          <t>Ce simulateur est paramétré pour les branches professionnelles adhérents à l’OPCO Santé ayant signé un accord de branche Pro A.
Les branches professionnelles déterminent de nombreux paramètres, en particulier les montants de prise en charge des coûts pédagogiques et les rémunérations. L’ensemble de ces critères sont pris en compte et mis à jour à chaque fois que nécessaire.</t>
        </r>
      </text>
    </comment>
    <comment ref="C19" authorId="0" shapeId="0" xr:uid="{D966AB7B-2739-4C29-AEE9-83A1CAA00E75}">
      <text>
        <r>
          <rPr>
            <b/>
            <sz val="10"/>
            <color indexed="81"/>
            <rFont val="Tahoma"/>
            <family val="2"/>
          </rPr>
          <t>Pour les salariés ayant eu un diplôme d'un niveau infra licence avant sa réingénierie (Assistant de service social, Conseiller en économie sociale familiale, Educateur de jeunes enfants, Educateur spécialisé, Educateur technique spécialisé et Infirmier) et qui n'ont donc pas le niveau de licence sont bien éligible à la Pro A.</t>
        </r>
        <r>
          <rPr>
            <sz val="9"/>
            <color indexed="81"/>
            <rFont val="Tahoma"/>
            <charset val="1"/>
          </rPr>
          <t xml:space="preserve">
</t>
        </r>
      </text>
    </comment>
    <comment ref="C25" authorId="0" shapeId="0" xr:uid="{1A1BDEB4-2084-4E1A-B1C5-7F1FF4399A51}">
      <text>
        <r>
          <rPr>
            <b/>
            <sz val="10"/>
            <color indexed="81"/>
            <rFont val="Tahoma"/>
            <family val="2"/>
          </rPr>
          <t>Pour vérifier l'éligibilité de la qualification visée merci de vous référer à la liste de votre secteur, dans l'onglet correspondant</t>
        </r>
      </text>
    </comment>
    <comment ref="C28" authorId="0" shapeId="0" xr:uid="{170EA415-2FF5-4F77-AF7F-D3E1ECC0B8D6}">
      <text>
        <r>
          <rPr>
            <b/>
            <sz val="9"/>
            <color indexed="81"/>
            <rFont val="Tahoma"/>
            <family val="2"/>
          </rPr>
          <t>Pour être éligible le code RNCP de la qualification visée doit être actif au démarrage de l'action de formation</t>
        </r>
        <r>
          <rPr>
            <sz val="9"/>
            <color indexed="81"/>
            <rFont val="Tahoma"/>
            <family val="2"/>
          </rPr>
          <t xml:space="preserve">
</t>
        </r>
      </text>
    </comment>
    <comment ref="B57" authorId="1" shapeId="0" xr:uid="{06055412-58CD-4EF1-B877-B66FA24CA07E}">
      <text>
        <r>
          <rPr>
            <b/>
            <sz val="9"/>
            <color indexed="81"/>
            <rFont val="Tahoma"/>
            <charset val="1"/>
          </rPr>
          <t>Le taux horaire brut de prise en charge dans le cadre d'une ProA est plafonnée  : 11,52€/heure.  
Valeur au 01/05/2023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Emilie CARLIER</author>
  </authors>
  <commentList>
    <comment ref="E2" authorId="0" shapeId="0" xr:uid="{8FD33232-F8DE-49F6-948F-A054AB83CF1A}">
      <text>
        <r>
          <rPr>
            <b/>
            <sz val="9"/>
            <color indexed="81"/>
            <rFont val="Tahoma"/>
            <family val="2"/>
          </rPr>
          <t>Emilie CARLIER:</t>
        </r>
        <r>
          <rPr>
            <sz val="9"/>
            <color indexed="81"/>
            <rFont val="Tahoma"/>
            <family val="2"/>
          </rPr>
          <t xml:space="preserve">
Dans la limite de 3000€</t>
        </r>
      </text>
    </comment>
    <comment ref="E7" authorId="0" shapeId="0" xr:uid="{CD7151EC-5831-466C-8F02-3499AC135AB3}">
      <text>
        <r>
          <rPr>
            <b/>
            <sz val="9"/>
            <color indexed="81"/>
            <rFont val="Tahoma"/>
            <family val="2"/>
          </rPr>
          <t>Emilie CARLIER:</t>
        </r>
        <r>
          <rPr>
            <sz val="9"/>
            <color indexed="81"/>
            <rFont val="Tahoma"/>
            <family val="2"/>
          </rPr>
          <t xml:space="preserve">
Dans la limite de 3000€</t>
        </r>
      </text>
    </comment>
    <comment ref="E12" authorId="0" shapeId="0" xr:uid="{E733FE31-9023-4479-BA45-4F3F223DBC4B}">
      <text>
        <r>
          <rPr>
            <b/>
            <sz val="9"/>
            <color indexed="81"/>
            <rFont val="Tahoma"/>
            <family val="2"/>
          </rPr>
          <t>Emilie CARLIER:</t>
        </r>
        <r>
          <rPr>
            <sz val="9"/>
            <color indexed="81"/>
            <rFont val="Tahoma"/>
            <family val="2"/>
          </rPr>
          <t xml:space="preserve">
Dans la limite de 3000€</t>
        </r>
      </text>
    </comment>
    <comment ref="E15" authorId="0" shapeId="0" xr:uid="{0BB0D12D-2823-4873-8EE1-5E7EA1D965C9}">
      <text>
        <r>
          <rPr>
            <b/>
            <sz val="9"/>
            <color indexed="81"/>
            <rFont val="Tahoma"/>
            <charset val="1"/>
          </rPr>
          <t>Emilie CARLIER:</t>
        </r>
        <r>
          <rPr>
            <sz val="9"/>
            <color indexed="81"/>
            <rFont val="Tahoma"/>
            <charset val="1"/>
          </rPr>
          <t xml:space="preserve">
Valeur au 01/05/2023</t>
        </r>
      </text>
    </comment>
  </commentList>
</comments>
</file>

<file path=xl/sharedStrings.xml><?xml version="1.0" encoding="utf-8"?>
<sst xmlns="http://schemas.openxmlformats.org/spreadsheetml/2006/main" count="449" uniqueCount="355">
  <si>
    <t>SIMULATEUR DE RESTE A CHARGE Pro A 2023</t>
  </si>
  <si>
    <t xml:space="preserve">Ce simulateur vous permet de calculer le reste à charge d'une action de formation Pro A en :
</t>
  </si>
  <si>
    <t xml:space="preserve">Estimant la rémunération, les coûts pédagogiques et votre éventuel reste à charge ;
</t>
  </si>
  <si>
    <t>Intégrant les principales règles de financements (accords de branches, décrets, arrêtés ...).</t>
  </si>
  <si>
    <t>Les résultats fournis sont à titre indicatif et n'ont aucune valeur contractuelle</t>
  </si>
  <si>
    <t>L'entreprise</t>
  </si>
  <si>
    <t>Branche professionnelle</t>
  </si>
  <si>
    <t>Quelle est votre branche professionnelle ?</t>
  </si>
  <si>
    <t>Le salarié</t>
  </si>
  <si>
    <t>Situation du salarié</t>
  </si>
  <si>
    <t>Quel est le niveau du salarié ?</t>
  </si>
  <si>
    <t>La formation</t>
  </si>
  <si>
    <t>La qualification préparée est-elle identifiée dans la liste des formations éligibles du secteur ?</t>
  </si>
  <si>
    <t>VAE</t>
  </si>
  <si>
    <t>Oui</t>
  </si>
  <si>
    <t>Intitulé de la qualification</t>
  </si>
  <si>
    <t>Code RNCP</t>
  </si>
  <si>
    <t>Niveau de la qualification de la formation visée</t>
  </si>
  <si>
    <t>4_Baccalauréat</t>
  </si>
  <si>
    <t>Durée et montant facturés</t>
  </si>
  <si>
    <t>Nombre d'heures de formation théoriques</t>
  </si>
  <si>
    <t>TOTAL</t>
  </si>
  <si>
    <t>Nombre d'heures de stage hors établissement employeur</t>
  </si>
  <si>
    <t>Frais pédagogiques</t>
  </si>
  <si>
    <t>Frais de transport</t>
  </si>
  <si>
    <t>Frais d'hébergement</t>
  </si>
  <si>
    <t>Salaires et charges du stagiaire</t>
  </si>
  <si>
    <t>Forfait total de prise en charge ProA</t>
  </si>
  <si>
    <t>DETAILS</t>
  </si>
  <si>
    <t>Financement Pro A</t>
  </si>
  <si>
    <t>Reste à charge</t>
  </si>
  <si>
    <t>Rémunération</t>
  </si>
  <si>
    <t>Les résultats fournis par cette simulation sont à titre indicatif et sans valeur contractuelle</t>
  </si>
  <si>
    <t>HP</t>
  </si>
  <si>
    <t>FORFAIT</t>
  </si>
  <si>
    <t>Formation</t>
  </si>
  <si>
    <t>Cléa</t>
  </si>
  <si>
    <t>Sanitaire, Social, Médico-Social</t>
  </si>
  <si>
    <t xml:space="preserve">ACTION </t>
  </si>
  <si>
    <t>formation diplomante/RNCP</t>
  </si>
  <si>
    <t>Hospitalisation Privée</t>
  </si>
  <si>
    <t>SPSTI</t>
  </si>
  <si>
    <t>Service de la Prévention de la Santé au Travail Interentreprises</t>
  </si>
  <si>
    <t>3SMS</t>
  </si>
  <si>
    <t>Formation diplômante / Titre RNCP</t>
  </si>
  <si>
    <t>CDI</t>
  </si>
  <si>
    <t>CUI-CDI</t>
  </si>
  <si>
    <t>Sportif ou entraîneur professionnel en CDD</t>
  </si>
  <si>
    <t>SSSMS</t>
  </si>
  <si>
    <t>En activité partielle (CDD / CDI)</t>
  </si>
  <si>
    <t>solde 1</t>
  </si>
  <si>
    <t>solde 2</t>
  </si>
  <si>
    <t>solde 3</t>
  </si>
  <si>
    <t>solde 4</t>
  </si>
  <si>
    <t>Niveau de qualification inférieur au grade de licence</t>
  </si>
  <si>
    <t>SMIC horaire brut</t>
  </si>
  <si>
    <t>3_CAP, BEP</t>
  </si>
  <si>
    <t>5_DEUG, BTS, DUT, DEUST</t>
  </si>
  <si>
    <t>HP et 3 SMS</t>
  </si>
  <si>
    <t>Vol Horaire</t>
  </si>
  <si>
    <t>6_Licence, Licence professionnelle, BUT, Maîtrise</t>
  </si>
  <si>
    <t>7_Master, diplôme d'études approfondies, diplôme d'études supérieures spécialisées, diplôme d'ingénieur</t>
  </si>
  <si>
    <t xml:space="preserve">8_Doctorat, habilitation à diriger des recherches
</t>
  </si>
  <si>
    <t>Quelle est la formation visée ?</t>
  </si>
  <si>
    <t>Non</t>
  </si>
  <si>
    <t>Niveau de la qualification</t>
  </si>
  <si>
    <t>Quel est le niveau de la qualification visée ?</t>
  </si>
  <si>
    <t>LISTE PRO A SSSMS</t>
  </si>
  <si>
    <t>Cette liste reprend les qualifications éligibles à une Pro A  pour le secteur Sanitaire, Social, Médico-Social et qui sont actives au RNCP</t>
  </si>
  <si>
    <t>INTITULE DE LA FORMATION</t>
  </si>
  <si>
    <t>CODE RNCP</t>
  </si>
  <si>
    <t>DATE DE FIN D'ENREGISTREMENT</t>
  </si>
  <si>
    <t>AUTORITE RESPONSABLE DE LA CERTIFICATION OU DE LA FORMATION</t>
  </si>
  <si>
    <t>BP – Brevet professionnel de la jeunesse, de l’éducation populaire et du sport</t>
  </si>
  <si>
    <t>RNCP28557</t>
  </si>
  <si>
    <t>Ministère chargé des sports et de la jeunesse</t>
  </si>
  <si>
    <t>Brevet Professionnel de préparateur en pharmacie</t>
  </si>
  <si>
    <t>RNCP1008</t>
  </si>
  <si>
    <t>Ministère De L'éducation Nationale</t>
  </si>
  <si>
    <t>BTS - Services et prestations des secteurs sanitaire et social</t>
  </si>
  <si>
    <t>RNCP5297</t>
  </si>
  <si>
    <t>Ministère chargé de l'enseignement supérieur</t>
  </si>
  <si>
    <t>BTS - Services informatiques aux organisations</t>
  </si>
  <si>
    <t>RNCP35340</t>
  </si>
  <si>
    <t xml:space="preserve"> 31/08/2025</t>
  </si>
  <si>
    <t>Certificat de capacité d’orthoptiste</t>
  </si>
  <si>
    <t>RNCP34219</t>
  </si>
  <si>
    <t>Ministère de l’Enseignement supérieur, de la Recherche et de l’Innovation</t>
  </si>
  <si>
    <t>certificat de maîtresse de maison</t>
  </si>
  <si>
    <t>RNCP37424</t>
  </si>
  <si>
    <t>CONFEDERATION DES EMPLOYEURS DU SECTEUR SANITAIRE, SOCIAL ET MEDICO-SOCIAL PRIVE A BUT NON LUCRATIF</t>
  </si>
  <si>
    <t>CQP Surveillant de nuit qualifié</t>
  </si>
  <si>
    <t>RNCP36360</t>
  </si>
  <si>
    <t>NEXEM</t>
  </si>
  <si>
    <t>FEDER HOSPITALIER ASSIST PRIVE</t>
  </si>
  <si>
    <t>DE - Certificat de capacité d’orthophonie</t>
  </si>
  <si>
    <t>RNCP34160</t>
  </si>
  <si>
    <t>DE - Conseiller en économie sociale familiale</t>
  </si>
  <si>
    <t>RNCP34826</t>
  </si>
  <si>
    <t>Ministère chargé de la solidarité</t>
  </si>
  <si>
    <t>DE - d'assistant familial</t>
  </si>
  <si>
    <t>RNCP4500</t>
  </si>
  <si>
    <t xml:space="preserve">Direction De L'hospitalisation Et De L'organisation Des Soins (DHOS) </t>
  </si>
  <si>
    <t>Ministère charge des affaires sociales</t>
  </si>
  <si>
    <t>DE - de masseur-kinésithérapeute</t>
  </si>
  <si>
    <t>RNCP28353</t>
  </si>
  <si>
    <t>Ministère chargé de la Santé</t>
  </si>
  <si>
    <t>DE - Diplôme d'Etat d'assistant de service social</t>
  </si>
  <si>
    <t>RNCP34824</t>
  </si>
  <si>
    <t>DE - Diplôme d'Etat d'infirmier ou d'infirmière, grade de licence</t>
  </si>
  <si>
    <t>RNCP8940</t>
  </si>
  <si>
    <t>Ministère chargé de la santé</t>
  </si>
  <si>
    <t>DE - Diplôme d'Etat supérieur de la jeunesse, de l'éducation populaire et du sport - spécialité "animation socio-éducative ou culturelle" - mention "direction de structure et de projet"</t>
  </si>
  <si>
    <t>RNCP4910</t>
  </si>
  <si>
    <t>DE - Educateur de jeunes enfants</t>
  </si>
  <si>
    <t>RNCP34827</t>
  </si>
  <si>
    <t>DE - Educateur spécialisé</t>
  </si>
  <si>
    <t>RNCP34825</t>
  </si>
  <si>
    <t>DE - Educateur technique spécialisé</t>
  </si>
  <si>
    <t>RNCP34828</t>
  </si>
  <si>
    <t xml:space="preserve">Ministère chargé de la solidarité </t>
  </si>
  <si>
    <t>DE - Infirmier de bloc opératoire</t>
  </si>
  <si>
    <t>RNCP37228</t>
  </si>
  <si>
    <t>Ministère de l'enseignement supérieur et de la recherche + Universités (cf fiche rncp)</t>
  </si>
  <si>
    <t>DE - médiateur familial</t>
  </si>
  <si>
    <t>RNCP2028</t>
  </si>
  <si>
    <t>DE - moniteur éducateur (DEME)</t>
  </si>
  <si>
    <t>RNCP492</t>
  </si>
  <si>
    <t>Direction générale de la cohésion sociale (DGCS)</t>
  </si>
  <si>
    <t>Diplôme d’Etat d’accompagnant éducatif et social</t>
  </si>
  <si>
    <t>RNCP36004</t>
  </si>
  <si>
    <t>Ministère Charge Des Affaires Sociales</t>
  </si>
  <si>
    <t>Diplôme d’Etat d’aide-soignant</t>
  </si>
  <si>
    <t>RNCP35830</t>
  </si>
  <si>
    <t>Direction De L'hospitalisation Et De L'organisation Des Soins (DHOS)</t>
  </si>
  <si>
    <t>Diplôme d’Etat d’ergothérapeute</t>
  </si>
  <si>
    <t>RNCP18363</t>
  </si>
  <si>
    <t>Diplôme d’Etat de psychomotricien</t>
  </si>
  <si>
    <t>RNCP4861</t>
  </si>
  <si>
    <t>Diplôme de préparateur en pharmacie hospitalière</t>
  </si>
  <si>
    <t>RNCP230</t>
  </si>
  <si>
    <t>Licence Professionnelle - Intervention sociale : accompagnement social</t>
  </si>
  <si>
    <t>RNCP30078</t>
  </si>
  <si>
    <t>Université de Poitiers</t>
  </si>
  <si>
    <t>Université de Franche- Comté - Besançon</t>
  </si>
  <si>
    <t>Université de Bordeaux</t>
  </si>
  <si>
    <t>Université Paris-Est Créteil Val-De-Marne</t>
  </si>
  <si>
    <t>Université Paris 13</t>
  </si>
  <si>
    <t>Université Jean Monnet - Saint-Etienne</t>
  </si>
  <si>
    <t>Université Paris Descartes - Paris 5</t>
  </si>
  <si>
    <t>Licence Professionnelle - Métiers de la GRH : assistant (fiche nationale)</t>
  </si>
  <si>
    <t>RNCP29806</t>
  </si>
  <si>
    <t xml:space="preserve">Université Paris-Sud - Paris 11 </t>
  </si>
  <si>
    <t>Université Paris-Est Créteil Val- De-Marne</t>
  </si>
  <si>
    <t xml:space="preserve">Université Paris Descartes - Paris 5 </t>
  </si>
  <si>
    <t>Université Paris 8 - Vincennes- Saint-Denis</t>
  </si>
  <si>
    <t>Université de Pau et des Pays de l'Adour</t>
  </si>
  <si>
    <t xml:space="preserve">Université de Poitiers </t>
  </si>
  <si>
    <t>Université de Rennes 1</t>
  </si>
  <si>
    <t>Université de Rouen</t>
  </si>
  <si>
    <t>Université Jean Monnet - Saint- Etienne</t>
  </si>
  <si>
    <t>Université Paul Sabatier - Toulouse 3</t>
  </si>
  <si>
    <t xml:space="preserve">Université Clermont Auvergne </t>
  </si>
  <si>
    <t>Université de Versailles Saint- Quentin-en-Yvelines</t>
  </si>
  <si>
    <t>Université d'Artois</t>
  </si>
  <si>
    <t>Université de Franche-Comté – Besançon</t>
  </si>
  <si>
    <t>Université de Bretagne Occidentale – Brest</t>
  </si>
  <si>
    <t>Université de Bretagne Sud</t>
  </si>
  <si>
    <t xml:space="preserve">Université de Caen Normandie </t>
  </si>
  <si>
    <t>Université Savoie Mont Blanc – Chambéry</t>
  </si>
  <si>
    <t>Université du Havre</t>
  </si>
  <si>
    <t xml:space="preserve">Université de Bourgogne – Dijon </t>
  </si>
  <si>
    <t xml:space="preserve">Université d'Evry-Val-d'Essonne </t>
  </si>
  <si>
    <t>Université de Guyane</t>
  </si>
  <si>
    <t>Université de Limoges</t>
  </si>
  <si>
    <t xml:space="preserve">Université du Littoral Côte d'Opale </t>
  </si>
  <si>
    <t xml:space="preserve">Université Claude Bernard - Lyon 1 </t>
  </si>
  <si>
    <t xml:space="preserve">Université Lumière - Lyon 2 </t>
  </si>
  <si>
    <t xml:space="preserve">Université Jean Moulin - Lyon 3 </t>
  </si>
  <si>
    <t>Université Paris-Est Marne-la- Vallée</t>
  </si>
  <si>
    <t xml:space="preserve">Université de Montpellier </t>
  </si>
  <si>
    <t xml:space="preserve">Université de Nantes </t>
  </si>
  <si>
    <t>Université de Lorraine</t>
  </si>
  <si>
    <t xml:space="preserve">Université Grenoble Alpes </t>
  </si>
  <si>
    <t xml:space="preserve">Université de Lille </t>
  </si>
  <si>
    <t>Université Haute Alsace – Mulhouse</t>
  </si>
  <si>
    <t>Université de Picardie Jules Verne - Amiens</t>
  </si>
  <si>
    <t>Licence Professionnelle - Métiers de la GRH : formation, compétences et emploi (fiche nationale)</t>
  </si>
  <si>
    <t>RNCP29805</t>
  </si>
  <si>
    <t xml:space="preserve">Université de Bordeaux </t>
  </si>
  <si>
    <t>Université Panthéon Sorbonne - Paris 1</t>
  </si>
  <si>
    <t>Université Paris-Ouest-Nanterre- La Défense - Paris 10</t>
  </si>
  <si>
    <t>Université Clermont Auvergne</t>
  </si>
  <si>
    <t xml:space="preserve">Université d'Orléans </t>
  </si>
  <si>
    <t>Aix-Marseille Université</t>
  </si>
  <si>
    <t xml:space="preserve">Université de Rennes 2 </t>
  </si>
  <si>
    <t>Université de Reims Champagne- Ardenne</t>
  </si>
  <si>
    <t xml:space="preserve">Université de Strasbourg </t>
  </si>
  <si>
    <t>Institut national supérieur des sciences agronomiques, de l'alimentation et de l'environnement (AgroSup DIJON) Avignon université</t>
  </si>
  <si>
    <t xml:space="preserve">Le Mans université </t>
  </si>
  <si>
    <t>Université de Tours</t>
  </si>
  <si>
    <t>Université polytechnique - Haut-de-France - Valenciennes</t>
  </si>
  <si>
    <t>Licence Professionnelle - Métiers de la santé : technologies (fiche nationale)</t>
  </si>
  <si>
    <t>RNCP30114</t>
  </si>
  <si>
    <t>Conservatoire national des arts et métiers</t>
  </si>
  <si>
    <t>Université de Montpellier</t>
  </si>
  <si>
    <t xml:space="preserve">Aix-Marseille Université </t>
  </si>
  <si>
    <t xml:space="preserve">Université de Lorraine </t>
  </si>
  <si>
    <t xml:space="preserve">Sorbonne Université </t>
  </si>
  <si>
    <t>Université de Besançon</t>
  </si>
  <si>
    <t>Université de Paris</t>
  </si>
  <si>
    <t>Secrétaire médical – secrétaire médico-social</t>
  </si>
  <si>
    <t>RNCP36080</t>
  </si>
  <si>
    <t>Croix Rouge Française</t>
  </si>
  <si>
    <t>Secrétaire médical et médico-social</t>
  </si>
  <si>
    <t>RNCP36520</t>
  </si>
  <si>
    <t>Centre National D'enseignement A Distance</t>
  </si>
  <si>
    <t>Secrétaire médical(e) et médico- social(e)</t>
  </si>
  <si>
    <t>RNCP36632</t>
  </si>
  <si>
    <t>Pole formation Santé</t>
  </si>
  <si>
    <t>Secrétaire médical(e) médico-social(e)</t>
  </si>
  <si>
    <t>RNCP36219</t>
  </si>
  <si>
    <t>ADIEL - ACF alternance - conseil - formation (ADIEL - ACF)</t>
  </si>
  <si>
    <t>Secrétaire médicale</t>
  </si>
  <si>
    <t>RNCP36897</t>
  </si>
  <si>
    <t>SOSIM (systèmes opérationnels et services en informatique médicale)</t>
  </si>
  <si>
    <t>TP - Agent de service médico-social</t>
  </si>
  <si>
    <t>RNCP35028</t>
  </si>
  <si>
    <t>Ministère du travail</t>
  </si>
  <si>
    <t>TP - Secrétaire assistant médico- social</t>
  </si>
  <si>
    <t>LISTE PRO A SPSTI</t>
  </si>
  <si>
    <t>Cette liste reprend les qualifications éligibles à une Pro A  pour le secteur du Service de la Prévention de la Santé au Travail Interentreprises</t>
  </si>
  <si>
    <t>RNCP</t>
  </si>
  <si>
    <t xml:space="preserve">BTS Comptabilité et gestion </t>
  </si>
  <si>
    <t>RNCP35521</t>
  </si>
  <si>
    <t xml:space="preserve">Ministère chargée de l’enseignement supérieur </t>
  </si>
  <si>
    <t>DEI</t>
  </si>
  <si>
    <t>Ministère de la santé</t>
  </si>
  <si>
    <t>DEASS</t>
  </si>
  <si>
    <t xml:space="preserve">Ministère de l’Enseignement supérieur, de la Recherche et de l’Innovation </t>
  </si>
  <si>
    <t xml:space="preserve">DEUST Gestion et comptabilité des entreprises </t>
  </si>
  <si>
    <t>RNCP2888</t>
  </si>
  <si>
    <t>Ministère chargé de l’enseignement supérieur</t>
  </si>
  <si>
    <t xml:space="preserve">DEUST Technicien des médias interactifs et communicants (T-MIC) </t>
  </si>
  <si>
    <t>RNCP3640</t>
  </si>
  <si>
    <t xml:space="preserve">Université de Bretagne Occidentale – Brest </t>
  </si>
  <si>
    <t>DEUST Informatique systèmes et réseaux (ISR)</t>
  </si>
  <si>
    <t>RNCP3104</t>
  </si>
  <si>
    <t xml:space="preserve">Ministère chargé de l’enseignement supérieur </t>
  </si>
  <si>
    <t xml:space="preserve">DEUST Sciences pour l’ingénierie mention techniques électroniques et communications spécialité électronique et informatique industrielle </t>
  </si>
  <si>
    <t>RNCP2944</t>
  </si>
  <si>
    <t>Diplôme Universitaire de Technologie, spécialité Gestion des entreprises et des administrations (GEA), option Gestion comptable et financière (GCF)</t>
  </si>
  <si>
    <t>RNCP20702</t>
  </si>
  <si>
    <t>DUT – Hygiène sécurité environnement</t>
  </si>
  <si>
    <t>RNCP2729</t>
  </si>
  <si>
    <t xml:space="preserve">DUT Génie électrique et informatique industrielle </t>
  </si>
  <si>
    <t>RNCP4379</t>
  </si>
  <si>
    <t xml:space="preserve">Gestionnaire comptable et fiscal </t>
  </si>
  <si>
    <t>RNCP31677</t>
  </si>
  <si>
    <t>Ministère du travail – Délégation générale à l’emploi et à la formation professionnelle (DGEFP)</t>
  </si>
  <si>
    <t xml:space="preserve">Gestionnaire de paie </t>
  </si>
  <si>
    <t>RNCP6561</t>
  </si>
  <si>
    <t xml:space="preserve">Institut de formation commerciale permanente (IFOCOP) </t>
  </si>
  <si>
    <t>RNCP35750</t>
  </si>
  <si>
    <t>Centre interentreprises de formation en alternance (CIEFA)</t>
  </si>
  <si>
    <t xml:space="preserve">Gestionnaire paie et administration sociale </t>
  </si>
  <si>
    <t>RNCP36628</t>
  </si>
  <si>
    <t xml:space="preserve">Sciences U – Lyon </t>
  </si>
  <si>
    <t>Licence professionnelle – Métiers du livre : documentation et bibliothèques</t>
  </si>
  <si>
    <t>RNCP30150</t>
  </si>
  <si>
    <t>Université Bordeaux Montaigne - Bordeaux 3</t>
  </si>
  <si>
    <t>Université Paris-Ouest-Nanterre-La Défense - Paris 10</t>
  </si>
  <si>
    <t>Université de Reims Champagne-Ardenne</t>
  </si>
  <si>
    <t>Université de Picardie Jules Verne – Amiens</t>
  </si>
  <si>
    <t xml:space="preserve">UNIVERSITE DE PARIS </t>
  </si>
  <si>
    <t xml:space="preserve">UNIVERSITE RENNES II HAUTE BRETAGNE </t>
  </si>
  <si>
    <t xml:space="preserve">UNIVERSITE GRENOBLE ALPES </t>
  </si>
  <si>
    <t>licence professionnelle qualite, hygiene, securite, sante, environnement</t>
  </si>
  <si>
    <t>RNCP30098</t>
  </si>
  <si>
    <t>CF FICHE RNCP</t>
  </si>
  <si>
    <t xml:space="preserve">Maintenicien informatique système et réseaux </t>
  </si>
  <si>
    <t>RNCP37079</t>
  </si>
  <si>
    <t xml:space="preserve">GEFI SA – GEFI Centre de formation </t>
  </si>
  <si>
    <t xml:space="preserve">Secrétaire – Assistant </t>
  </si>
  <si>
    <t>RNCP35094</t>
  </si>
  <si>
    <t>Institut de formation commerciale permanente (IFOCOP)</t>
  </si>
  <si>
    <t xml:space="preserve">Secrétaire assistant médico-social </t>
  </si>
  <si>
    <t>RNCP36805</t>
  </si>
  <si>
    <t xml:space="preserve">Secrétaire médical – secrétaire médico-social </t>
  </si>
  <si>
    <t xml:space="preserve">Croix-Rouge-Française </t>
  </si>
  <si>
    <t xml:space="preserve">Pôle formation Santé </t>
  </si>
  <si>
    <t xml:space="preserve">Secrétaire médical et médico-social </t>
  </si>
  <si>
    <t xml:space="preserve">ADIEL ACF – Alternance conseil- formation </t>
  </si>
  <si>
    <t xml:space="preserve">Secrétaire médical </t>
  </si>
  <si>
    <t>RNCP36734</t>
  </si>
  <si>
    <t xml:space="preserve">Ecole Vidal </t>
  </si>
  <si>
    <t xml:space="preserve">SOSIM (Systèmes opérationnels et services en informatique médical) </t>
  </si>
  <si>
    <t>RNCP5497</t>
  </si>
  <si>
    <t xml:space="preserve">Medi Azur Santé </t>
  </si>
  <si>
    <t xml:space="preserve">Secrétaire médico-administratif </t>
  </si>
  <si>
    <t>RNCP36491</t>
  </si>
  <si>
    <t xml:space="preserve">La compagnie de formation </t>
  </si>
  <si>
    <t>Secrétaire médico-administratif</t>
  </si>
  <si>
    <t>Objectif formation santé</t>
  </si>
  <si>
    <t>Concepteur développeur de solutions informatiques</t>
  </si>
  <si>
    <t>RNCP37506</t>
  </si>
  <si>
    <t>Conservatoire national des arts et métiers (CNAM)</t>
  </si>
  <si>
    <t xml:space="preserve">Technicien systèmes et réseaux </t>
  </si>
  <si>
    <t>RNCP36501</t>
  </si>
  <si>
    <t xml:space="preserve">CESI </t>
  </si>
  <si>
    <t>Technicien systèmes, réseaux et sécurité</t>
  </si>
  <si>
    <t>RNCP36462</t>
  </si>
  <si>
    <t>Association pour le développement de l’insertion professionnelle – Institut de poly-informatique (ADIP – IPI)</t>
  </si>
  <si>
    <t xml:space="preserve">Technicien en maintenance informatique et réseaux (DU) </t>
  </si>
  <si>
    <t>RNCP36932</t>
  </si>
  <si>
    <t>TP Technicien supérieur en automatique et informatique industrielle</t>
  </si>
  <si>
    <t>RNCP36243</t>
  </si>
  <si>
    <t xml:space="preserve">Ministère chargé de l’emploi </t>
  </si>
  <si>
    <t xml:space="preserve">TP Technicien supérieur systèmes et réseaux </t>
  </si>
  <si>
    <t>RNCP31115</t>
  </si>
  <si>
    <t>Ministère du Travail – Délégation Générale à l’Emploi et à la Formation professionnelle (DGEFP)</t>
  </si>
  <si>
    <t xml:space="preserve">TP Technicien d’assistance en informatique </t>
  </si>
  <si>
    <t>RNCP225</t>
  </si>
  <si>
    <t xml:space="preserve">TP Technicien réseaux et télécommunications d’entreprise </t>
  </si>
  <si>
    <t>RNCP35295</t>
  </si>
  <si>
    <t>Ministère Du Travail De L'emploi Et De L'insertion</t>
  </si>
  <si>
    <t>LISTE PRO A HP</t>
  </si>
  <si>
    <t>Cette liste reprend les qualifications éligibles à une Pro A  pour le secteur de Hospitalisation Privée</t>
  </si>
  <si>
    <t>Diplôme d’Etat d’auxiliaire de puériculture</t>
  </si>
  <si>
    <t>Diplôme d’Etat d’infirmier de bloc opératoire</t>
  </si>
  <si>
    <t>Diplôme d’Etat d’infirmier</t>
  </si>
  <si>
    <t>Diplôme d’infirmier en pratique avancée</t>
  </si>
  <si>
    <t xml:space="preserve">Licences et masters en management, dans les secteurs sanitaire et médico-social </t>
  </si>
  <si>
    <t>Titre professionnel ou certificat de qualification professionnel de cuisinier</t>
  </si>
  <si>
    <t xml:space="preserve">Acquisition du socle de compétences et de connaissances, dit Cléa dont Cléa numérique </t>
  </si>
  <si>
    <t>Titre à finalité professionnelle d’agent thermal</t>
  </si>
  <si>
    <t>Diplôme délivré et/ou reconnu par l’éducation nationale pour les Métiers de l’eau</t>
  </si>
  <si>
    <t>Brevet d’état d’Educateur sportif</t>
  </si>
  <si>
    <t>Diplôme délivré et/ou reconnu par l’éducation nationale pour la Maintenance des systèmes Option A systèmes de production (BTS)</t>
  </si>
  <si>
    <t>Diplôme délivré et/ou reconnu par l’éducation nationale pour l’Electrotechnique (BTS)</t>
  </si>
  <si>
    <t>Quelle est la situation du salarié ?</t>
  </si>
  <si>
    <t>Cellules à compléter</t>
  </si>
  <si>
    <t>Sélectionnez une réponse</t>
  </si>
  <si>
    <t>Saisissez l'intitulé de la formation</t>
  </si>
  <si>
    <t>Saisissez le code RNCP</t>
  </si>
  <si>
    <t>En fonction de votre branche un complément de financement est possible, pour plus d'information merci de contacter votre conseiller</t>
  </si>
  <si>
    <t>Branche professionnelle *</t>
  </si>
  <si>
    <t>Situation du salarié *</t>
  </si>
  <si>
    <t>Niveau de qualification du salarié, santionné par une certification RNCP *</t>
  </si>
  <si>
    <t>La qualification préparée est-elle identifiée dans la liste des formations éligibles du secteur ? *</t>
  </si>
  <si>
    <t>Type de formation *</t>
  </si>
  <si>
    <t>Durée de la formation (dans la limite de la durée du référentiel)*</t>
  </si>
  <si>
    <t>Répartition des heures par année *</t>
  </si>
  <si>
    <t>Budget prévisionnel *</t>
  </si>
  <si>
    <t xml:space="preserve">MINISTERE DU TRAVAIL DU PLEIN EMPLOI ET DE L' INSERTION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</si>
</sst>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39" x14ac:knownFonts="1">
    <font>
      <sz val="11"/>
      <color theme="1"/>
      <name val="Calibri"/>
      <family val="2"/>
      <scheme val="minor"/>
    </font>
    <font>
      <b/>
      <sz val="11"/>
      <color theme="0"/>
      <name val="Calibri"/>
      <family val="2"/>
      <scheme val="minor"/>
    </font>
    <font>
      <b/>
      <sz val="11"/>
      <color theme="1"/>
      <name val="Calibri"/>
      <family val="2"/>
      <scheme val="minor"/>
    </font>
    <font>
      <b/>
      <sz val="14"/>
      <color theme="0"/>
      <name val="Calibri"/>
      <family val="2"/>
      <scheme val="minor"/>
    </font>
    <font>
      <sz val="9"/>
      <color indexed="81"/>
      <name val="Tahoma"/>
      <family val="2"/>
    </font>
    <font>
      <b/>
      <sz val="9"/>
      <color indexed="81"/>
      <name val="Tahoma"/>
      <family val="2"/>
    </font>
    <font>
      <b/>
      <sz val="11"/>
      <color rgb="FFE83165"/>
      <name val="Calibri"/>
      <family val="2"/>
      <scheme val="minor"/>
    </font>
    <font>
      <b/>
      <sz val="14"/>
      <color rgb="FFE83165"/>
      <name val="Calibri"/>
      <family val="2"/>
      <scheme val="minor"/>
    </font>
    <font>
      <b/>
      <i/>
      <sz val="11"/>
      <color rgb="FFC00000"/>
      <name val="Calibri"/>
      <family val="2"/>
      <scheme val="minor"/>
    </font>
    <font>
      <b/>
      <sz val="14"/>
      <color rgb="FF3F2881"/>
      <name val="Calibri"/>
      <family val="2"/>
      <scheme val="minor"/>
    </font>
    <font>
      <sz val="14"/>
      <color rgb="FFE83165"/>
      <name val="Calibri"/>
      <family val="2"/>
      <scheme val="minor"/>
    </font>
    <font>
      <sz val="14"/>
      <color theme="1"/>
      <name val="Calibri"/>
      <family val="2"/>
      <scheme val="minor"/>
    </font>
    <font>
      <sz val="14"/>
      <color rgb="FF3F2881"/>
      <name val="Calibri"/>
      <family val="2"/>
      <scheme val="minor"/>
    </font>
    <font>
      <b/>
      <sz val="9"/>
      <color indexed="81"/>
      <name val="Tahoma"/>
      <charset val="1"/>
    </font>
    <font>
      <sz val="8"/>
      <name val="Calibri"/>
      <family val="2"/>
      <scheme val="minor"/>
    </font>
    <font>
      <sz val="11"/>
      <color rgb="FFFF0000"/>
      <name val="Calibri"/>
      <family val="2"/>
      <scheme val="minor"/>
    </font>
    <font>
      <sz val="9"/>
      <color indexed="81"/>
      <name val="Tahoma"/>
      <charset val="1"/>
    </font>
    <font>
      <b/>
      <i/>
      <sz val="14"/>
      <color rgb="FFFF0000"/>
      <name val="Calibri"/>
      <family val="2"/>
      <scheme val="minor"/>
    </font>
    <font>
      <b/>
      <sz val="14"/>
      <color rgb="FFFF0000"/>
      <name val="Calibri"/>
      <family val="2"/>
      <scheme val="minor"/>
    </font>
    <font>
      <b/>
      <sz val="13"/>
      <color rgb="FF3F2881"/>
      <name val="Calibri"/>
      <family val="2"/>
      <scheme val="minor"/>
    </font>
    <font>
      <b/>
      <sz val="14"/>
      <color theme="1"/>
      <name val="Calibri"/>
      <family val="2"/>
      <scheme val="minor"/>
    </font>
    <font>
      <b/>
      <sz val="28"/>
      <color theme="0"/>
      <name val="Calibri"/>
      <family val="2"/>
      <scheme val="minor"/>
    </font>
    <font>
      <b/>
      <sz val="16"/>
      <color rgb="FFE83165"/>
      <name val="Calibri"/>
      <family val="2"/>
      <scheme val="minor"/>
    </font>
    <font>
      <b/>
      <sz val="18"/>
      <color rgb="FF3F2881"/>
      <name val="Calibri"/>
      <family val="2"/>
      <scheme val="minor"/>
    </font>
    <font>
      <sz val="18"/>
      <color theme="1"/>
      <name val="Calibri"/>
      <family val="2"/>
      <scheme val="minor"/>
    </font>
    <font>
      <b/>
      <sz val="18"/>
      <color rgb="FFE83165"/>
      <name val="Calibri"/>
      <family val="2"/>
      <scheme val="minor"/>
    </font>
    <font>
      <b/>
      <sz val="24"/>
      <color rgb="FFE83165"/>
      <name val="Calibri"/>
      <family val="2"/>
      <scheme val="minor"/>
    </font>
    <font>
      <sz val="9"/>
      <color theme="1"/>
      <name val="Century Gothic"/>
      <family val="2"/>
    </font>
    <font>
      <b/>
      <sz val="9"/>
      <color rgb="FF3F2881"/>
      <name val="Century Gothic"/>
      <family val="2"/>
    </font>
    <font>
      <sz val="9"/>
      <color rgb="FF000000"/>
      <name val="Century Gothic"/>
      <family val="2"/>
    </font>
    <font>
      <sz val="9"/>
      <color rgb="FF2C3E50"/>
      <name val="Arial"/>
      <family val="2"/>
    </font>
    <font>
      <sz val="8"/>
      <color theme="1"/>
      <name val="Century Gothic"/>
      <family val="2"/>
    </font>
    <font>
      <u/>
      <sz val="11"/>
      <color theme="10"/>
      <name val="Calibri"/>
      <family val="2"/>
      <scheme val="minor"/>
    </font>
    <font>
      <b/>
      <sz val="10"/>
      <color theme="0"/>
      <name val="Century Gothic"/>
      <family val="2"/>
    </font>
    <font>
      <u/>
      <sz val="9"/>
      <color rgb="FF3F2881"/>
      <name val="Century Gothic"/>
      <family val="2"/>
    </font>
    <font>
      <b/>
      <sz val="11"/>
      <color rgb="FF3F2881"/>
      <name val="Calibri"/>
      <family val="2"/>
      <scheme val="minor"/>
    </font>
    <font>
      <b/>
      <sz val="10"/>
      <color indexed="81"/>
      <name val="Tahoma"/>
      <family val="2"/>
    </font>
    <font>
      <sz val="11"/>
      <color indexed="81"/>
      <name val="Tahoma"/>
      <family val="2"/>
    </font>
    <font>
      <b/>
      <sz val="36"/>
      <color theme="0"/>
      <name val="Calibri"/>
      <family val="2"/>
      <scheme val="minor"/>
    </font>
  </fonts>
  <fills count="8">
    <fill>
      <patternFill patternType="none"/>
    </fill>
    <fill>
      <patternFill patternType="gray125"/>
    </fill>
    <fill>
      <patternFill patternType="solid">
        <fgColor rgb="FF3F2881"/>
        <bgColor indexed="64"/>
      </patternFill>
    </fill>
    <fill>
      <patternFill patternType="solid">
        <fgColor theme="2"/>
        <bgColor indexed="64"/>
      </patternFill>
    </fill>
    <fill>
      <patternFill patternType="solid">
        <fgColor rgb="FFE83165"/>
        <bgColor indexed="64"/>
      </patternFill>
    </fill>
    <fill>
      <patternFill patternType="solid">
        <fgColor rgb="FFFFFF00"/>
        <bgColor indexed="64"/>
      </patternFill>
    </fill>
    <fill>
      <patternFill patternType="solid">
        <fgColor rgb="FFFFFFFF"/>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s>
  <cellStyleXfs count="2">
    <xf numFmtId="0" fontId="0" fillId="0" borderId="0"/>
    <xf numFmtId="0" fontId="32" fillId="0" borderId="0" applyNumberFormat="0" applyFill="0" applyBorder="0" applyAlignment="0" applyProtection="0"/>
  </cellStyleXfs>
  <cellXfs count="142">
    <xf numFmtId="0" fontId="0" fillId="0" borderId="0" xfId="0"/>
    <xf numFmtId="0" fontId="2" fillId="3" borderId="1" xfId="0" applyFont="1" applyFill="1" applyBorder="1"/>
    <xf numFmtId="0" fontId="0" fillId="0" borderId="1" xfId="0" applyBorder="1"/>
    <xf numFmtId="0" fontId="2" fillId="3" borderId="1" xfId="0" applyFont="1" applyFill="1" applyBorder="1" applyAlignment="1">
      <alignment horizontal="left"/>
    </xf>
    <xf numFmtId="0" fontId="0" fillId="0" borderId="1" xfId="0" applyBorder="1" applyAlignment="1">
      <alignment horizontal="left"/>
    </xf>
    <xf numFmtId="0" fontId="0" fillId="0" borderId="1" xfId="0" applyBorder="1" applyAlignment="1">
      <alignment horizontal="center" vertical="center"/>
    </xf>
    <xf numFmtId="0" fontId="6" fillId="0" borderId="0" xfId="0" applyFont="1"/>
    <xf numFmtId="0" fontId="7" fillId="0" borderId="0" xfId="0" applyFont="1"/>
    <xf numFmtId="0" fontId="8" fillId="0" borderId="0" xfId="0" applyFont="1"/>
    <xf numFmtId="0" fontId="0" fillId="2" borderId="0" xfId="0" applyFill="1"/>
    <xf numFmtId="0" fontId="0" fillId="0" borderId="0" xfId="0" applyAlignment="1">
      <alignment vertical="center"/>
    </xf>
    <xf numFmtId="0" fontId="9" fillId="0" borderId="0" xfId="0" applyFont="1"/>
    <xf numFmtId="0" fontId="11" fillId="0" borderId="0" xfId="0" applyFont="1"/>
    <xf numFmtId="0" fontId="0" fillId="0" borderId="0" xfId="0" applyAlignment="1">
      <alignment horizontal="left" vertical="center"/>
    </xf>
    <xf numFmtId="0" fontId="3" fillId="4" borderId="1" xfId="0" applyFont="1" applyFill="1" applyBorder="1"/>
    <xf numFmtId="0" fontId="3" fillId="4" borderId="2" xfId="0" applyFont="1" applyFill="1" applyBorder="1"/>
    <xf numFmtId="0" fontId="3" fillId="4" borderId="2" xfId="0" applyFont="1" applyFill="1" applyBorder="1" applyAlignment="1">
      <alignment horizontal="right"/>
    </xf>
    <xf numFmtId="1" fontId="9" fillId="0" borderId="1" xfId="0" applyNumberFormat="1" applyFont="1" applyBorder="1" applyAlignment="1">
      <alignment horizontal="center"/>
    </xf>
    <xf numFmtId="0" fontId="3" fillId="4" borderId="1" xfId="0" applyFont="1" applyFill="1" applyBorder="1" applyAlignment="1">
      <alignment vertical="center"/>
    </xf>
    <xf numFmtId="0" fontId="3" fillId="4" borderId="2" xfId="0" applyFont="1" applyFill="1" applyBorder="1" applyAlignment="1">
      <alignment horizontal="left" vertical="center"/>
    </xf>
    <xf numFmtId="1" fontId="9" fillId="0" borderId="1" xfId="0" applyNumberFormat="1" applyFont="1" applyBorder="1" applyAlignment="1">
      <alignment horizontal="center" vertical="center"/>
    </xf>
    <xf numFmtId="0" fontId="1" fillId="2" borderId="1" xfId="0" applyFont="1" applyFill="1" applyBorder="1" applyAlignment="1">
      <alignment horizontal="center" vertical="center"/>
    </xf>
    <xf numFmtId="0" fontId="1" fillId="2" borderId="0" xfId="0" applyFont="1" applyFill="1" applyAlignment="1">
      <alignment horizontal="right"/>
    </xf>
    <xf numFmtId="0" fontId="0" fillId="0" borderId="0" xfId="0" applyAlignment="1">
      <alignment horizontal="center" vertical="center"/>
    </xf>
    <xf numFmtId="1" fontId="0" fillId="0" borderId="0" xfId="0" applyNumberFormat="1" applyAlignment="1">
      <alignment horizontal="center"/>
    </xf>
    <xf numFmtId="0" fontId="0" fillId="5" borderId="0" xfId="0" applyFill="1"/>
    <xf numFmtId="164" fontId="0" fillId="5" borderId="0" xfId="0" applyNumberFormat="1" applyFill="1"/>
    <xf numFmtId="0" fontId="0" fillId="5" borderId="0" xfId="0" applyFill="1" applyAlignment="1">
      <alignment horizontal="left" vertical="center"/>
    </xf>
    <xf numFmtId="0" fontId="15" fillId="0" borderId="0" xfId="0" applyFont="1" applyAlignment="1">
      <alignment horizontal="left" vertical="center"/>
    </xf>
    <xf numFmtId="0" fontId="15" fillId="0" borderId="0" xfId="0" applyFont="1"/>
    <xf numFmtId="0" fontId="0" fillId="5" borderId="0" xfId="0" applyFill="1" applyAlignment="1">
      <alignment horizontal="center"/>
    </xf>
    <xf numFmtId="0" fontId="0" fillId="0" borderId="0" xfId="0" applyAlignment="1">
      <alignment horizontal="center"/>
    </xf>
    <xf numFmtId="0" fontId="0" fillId="0" borderId="1" xfId="0" applyBorder="1" applyAlignment="1">
      <alignment vertical="center"/>
    </xf>
    <xf numFmtId="0" fontId="0" fillId="0" borderId="0" xfId="0" quotePrefix="1"/>
    <xf numFmtId="0" fontId="17" fillId="0" borderId="0" xfId="0" applyFont="1"/>
    <xf numFmtId="0" fontId="17" fillId="0" borderId="0" xfId="0" applyFont="1" applyAlignment="1">
      <alignment horizontal="center"/>
    </xf>
    <xf numFmtId="0" fontId="10" fillId="0" borderId="0" xfId="0" applyFont="1" applyAlignment="1">
      <alignment vertical="center" wrapText="1"/>
    </xf>
    <xf numFmtId="0" fontId="9" fillId="0" borderId="0" xfId="0" applyFont="1" applyAlignment="1">
      <alignment horizontal="left"/>
    </xf>
    <xf numFmtId="0" fontId="11" fillId="0" borderId="0" xfId="0" applyFont="1" applyAlignment="1">
      <alignment vertical="center"/>
    </xf>
    <xf numFmtId="0" fontId="3" fillId="4" borderId="4" xfId="0" applyFont="1" applyFill="1" applyBorder="1" applyAlignment="1">
      <alignment horizontal="right" vertical="center"/>
    </xf>
    <xf numFmtId="0" fontId="10" fillId="3" borderId="0" xfId="0" applyFont="1" applyFill="1" applyAlignment="1" applyProtection="1">
      <alignment vertical="center"/>
      <protection locked="0"/>
    </xf>
    <xf numFmtId="49" fontId="10" fillId="3" borderId="0" xfId="0" applyNumberFormat="1" applyFont="1" applyFill="1" applyAlignment="1" applyProtection="1">
      <alignment vertical="center"/>
      <protection locked="0"/>
    </xf>
    <xf numFmtId="0" fontId="10" fillId="3" borderId="0" xfId="0" applyFont="1" applyFill="1" applyAlignment="1" applyProtection="1">
      <alignment vertical="center" wrapText="1"/>
      <protection locked="0"/>
    </xf>
    <xf numFmtId="1" fontId="12" fillId="3" borderId="1" xfId="0" applyNumberFormat="1" applyFont="1" applyFill="1" applyBorder="1" applyAlignment="1" applyProtection="1">
      <alignment horizontal="center"/>
      <protection locked="0"/>
    </xf>
    <xf numFmtId="1" fontId="12" fillId="3" borderId="1" xfId="0" applyNumberFormat="1" applyFont="1" applyFill="1" applyBorder="1" applyAlignment="1" applyProtection="1">
      <alignment horizontal="center" vertical="center"/>
      <protection locked="0"/>
    </xf>
    <xf numFmtId="164" fontId="12" fillId="3" borderId="1" xfId="0" applyNumberFormat="1" applyFont="1" applyFill="1" applyBorder="1" applyAlignment="1" applyProtection="1">
      <alignment horizontal="center" vertical="center"/>
      <protection locked="0"/>
    </xf>
    <xf numFmtId="0" fontId="21" fillId="2" borderId="0" xfId="0" applyFont="1" applyFill="1" applyAlignment="1">
      <alignment horizontal="center" vertical="center"/>
    </xf>
    <xf numFmtId="0" fontId="24" fillId="0" borderId="0" xfId="0" applyFont="1"/>
    <xf numFmtId="0" fontId="0" fillId="0" borderId="0" xfId="0" applyAlignment="1">
      <alignment horizontal="left"/>
    </xf>
    <xf numFmtId="0" fontId="28" fillId="6" borderId="8" xfId="0" applyFont="1" applyFill="1" applyBorder="1" applyAlignment="1">
      <alignment horizontal="justify" vertical="center" wrapText="1"/>
    </xf>
    <xf numFmtId="0" fontId="32" fillId="6" borderId="10" xfId="1" applyFill="1" applyBorder="1" applyAlignment="1">
      <alignment horizontal="center" vertical="center" wrapText="1"/>
    </xf>
    <xf numFmtId="0" fontId="29" fillId="6" borderId="10" xfId="0" applyFont="1" applyFill="1" applyBorder="1" applyAlignment="1">
      <alignment horizontal="justify" vertical="center" wrapText="1"/>
    </xf>
    <xf numFmtId="0" fontId="28" fillId="0" borderId="8" xfId="0" applyFont="1" applyBorder="1" applyAlignment="1">
      <alignment horizontal="justify" vertical="center" wrapText="1"/>
    </xf>
    <xf numFmtId="0" fontId="32" fillId="0" borderId="10" xfId="1" applyBorder="1" applyAlignment="1">
      <alignment horizontal="center" vertical="center" wrapText="1"/>
    </xf>
    <xf numFmtId="14" fontId="27" fillId="0" borderId="10" xfId="0" applyNumberFormat="1" applyFont="1" applyBorder="1" applyAlignment="1">
      <alignment horizontal="center" vertical="center" wrapText="1"/>
    </xf>
    <xf numFmtId="0" fontId="27" fillId="0" borderId="10" xfId="0" applyFont="1" applyBorder="1" applyAlignment="1">
      <alignment horizontal="justify" vertical="center" wrapText="1"/>
    </xf>
    <xf numFmtId="0" fontId="28" fillId="0" borderId="8" xfId="0" applyFont="1" applyBorder="1" applyAlignment="1">
      <alignment vertical="center" wrapText="1"/>
    </xf>
    <xf numFmtId="0" fontId="27" fillId="0" borderId="10" xfId="0" applyFont="1" applyBorder="1" applyAlignment="1">
      <alignment vertical="center" wrapText="1"/>
    </xf>
    <xf numFmtId="0" fontId="27" fillId="0" borderId="12" xfId="0" applyFont="1" applyBorder="1" applyAlignment="1">
      <alignment horizontal="justify" vertical="center" wrapText="1"/>
    </xf>
    <xf numFmtId="0" fontId="31" fillId="0" borderId="12" xfId="0" applyFont="1" applyBorder="1" applyAlignment="1">
      <alignment horizontal="justify" vertical="center" wrapText="1"/>
    </xf>
    <xf numFmtId="0" fontId="31" fillId="0" borderId="10" xfId="0" applyFont="1" applyBorder="1" applyAlignment="1">
      <alignment horizontal="justify" vertical="center" wrapText="1"/>
    </xf>
    <xf numFmtId="0" fontId="33" fillId="4" borderId="6" xfId="0" applyFont="1" applyFill="1" applyBorder="1" applyAlignment="1">
      <alignment horizontal="center" vertical="center" wrapText="1"/>
    </xf>
    <xf numFmtId="0" fontId="33" fillId="4" borderId="9" xfId="0" applyFont="1" applyFill="1" applyBorder="1" applyAlignment="1">
      <alignment horizontal="center" vertical="center" wrapText="1"/>
    </xf>
    <xf numFmtId="14" fontId="29" fillId="6" borderId="10" xfId="0" applyNumberFormat="1" applyFont="1" applyFill="1" applyBorder="1" applyAlignment="1">
      <alignment horizontal="center" vertical="center" wrapText="1"/>
    </xf>
    <xf numFmtId="0" fontId="27" fillId="0" borderId="0" xfId="0" applyFont="1" applyAlignment="1">
      <alignment horizontal="justify" vertical="center"/>
    </xf>
    <xf numFmtId="0" fontId="27" fillId="0" borderId="6" xfId="0" applyFont="1" applyBorder="1" applyAlignment="1">
      <alignment horizontal="justify" vertical="center" wrapText="1"/>
    </xf>
    <xf numFmtId="0" fontId="28" fillId="0" borderId="6" xfId="0" applyFont="1" applyBorder="1" applyAlignment="1">
      <alignment horizontal="justify" vertical="center" wrapText="1"/>
    </xf>
    <xf numFmtId="0" fontId="32" fillId="0" borderId="6" xfId="1" applyBorder="1" applyAlignment="1">
      <alignment horizontal="center" vertical="center" wrapText="1"/>
    </xf>
    <xf numFmtId="14" fontId="27" fillId="0" borderId="6" xfId="0" applyNumberFormat="1" applyFont="1" applyBorder="1" applyAlignment="1">
      <alignment horizontal="center" vertical="center" wrapText="1"/>
    </xf>
    <xf numFmtId="0" fontId="28" fillId="7" borderId="8" xfId="0" applyFont="1" applyFill="1" applyBorder="1" applyAlignment="1">
      <alignment horizontal="justify" vertical="center" wrapText="1"/>
    </xf>
    <xf numFmtId="0" fontId="32" fillId="7" borderId="10" xfId="1" applyFill="1" applyBorder="1" applyAlignment="1">
      <alignment horizontal="center" vertical="center" wrapText="1"/>
    </xf>
    <xf numFmtId="14" fontId="27" fillId="7" borderId="10" xfId="0" applyNumberFormat="1" applyFont="1" applyFill="1" applyBorder="1" applyAlignment="1">
      <alignment horizontal="center" vertical="center" wrapText="1"/>
    </xf>
    <xf numFmtId="0" fontId="27" fillId="7" borderId="10" xfId="0" applyFont="1" applyFill="1" applyBorder="1" applyAlignment="1">
      <alignment horizontal="justify" vertical="center" wrapText="1"/>
    </xf>
    <xf numFmtId="0" fontId="28" fillId="7" borderId="7" xfId="0" applyFont="1" applyFill="1" applyBorder="1" applyAlignment="1">
      <alignment horizontal="justify" vertical="center" wrapText="1"/>
    </xf>
    <xf numFmtId="0" fontId="32" fillId="7" borderId="7" xfId="1" applyFill="1" applyBorder="1" applyAlignment="1">
      <alignment horizontal="center" vertical="center" wrapText="1"/>
    </xf>
    <xf numFmtId="14" fontId="30" fillId="7" borderId="7" xfId="0" applyNumberFormat="1" applyFont="1" applyFill="1" applyBorder="1" applyAlignment="1">
      <alignment horizontal="center" vertical="center" wrapText="1"/>
    </xf>
    <xf numFmtId="0" fontId="27" fillId="7" borderId="6" xfId="0" applyFont="1" applyFill="1" applyBorder="1" applyAlignment="1">
      <alignment horizontal="justify" vertical="center" wrapText="1"/>
    </xf>
    <xf numFmtId="0" fontId="28" fillId="7" borderId="6" xfId="0" applyFont="1" applyFill="1" applyBorder="1" applyAlignment="1">
      <alignment horizontal="justify" vertical="center" wrapText="1"/>
    </xf>
    <xf numFmtId="0" fontId="32" fillId="7" borderId="6" xfId="1" applyFill="1" applyBorder="1" applyAlignment="1">
      <alignment horizontal="center" vertical="center" wrapText="1"/>
    </xf>
    <xf numFmtId="14" fontId="27" fillId="7" borderId="9" xfId="0" applyNumberFormat="1" applyFont="1" applyFill="1" applyBorder="1" applyAlignment="1">
      <alignment horizontal="center" vertical="center" wrapText="1"/>
    </xf>
    <xf numFmtId="0" fontId="28" fillId="7" borderId="8" xfId="0" applyFont="1" applyFill="1" applyBorder="1" applyAlignment="1">
      <alignment vertical="center" wrapText="1"/>
    </xf>
    <xf numFmtId="0" fontId="27" fillId="7" borderId="10" xfId="0" applyFont="1" applyFill="1" applyBorder="1" applyAlignment="1">
      <alignment horizontal="center" vertical="center" wrapText="1"/>
    </xf>
    <xf numFmtId="0" fontId="27" fillId="7" borderId="12" xfId="0" applyFont="1" applyFill="1" applyBorder="1" applyAlignment="1">
      <alignment horizontal="justify" vertical="center" wrapText="1"/>
    </xf>
    <xf numFmtId="0" fontId="31" fillId="7" borderId="12" xfId="0" applyFont="1" applyFill="1" applyBorder="1" applyAlignment="1">
      <alignment horizontal="justify" vertical="center" wrapText="1"/>
    </xf>
    <xf numFmtId="0" fontId="31" fillId="7" borderId="10" xfId="0" applyFont="1" applyFill="1" applyBorder="1" applyAlignment="1">
      <alignment horizontal="justify" vertical="center" wrapText="1"/>
    </xf>
    <xf numFmtId="0" fontId="27" fillId="7" borderId="10" xfId="0" applyFont="1" applyFill="1" applyBorder="1" applyAlignment="1">
      <alignment vertical="center" wrapText="1"/>
    </xf>
    <xf numFmtId="0" fontId="35" fillId="0" borderId="6" xfId="0" applyFont="1" applyBorder="1" applyAlignment="1">
      <alignment vertical="center"/>
    </xf>
    <xf numFmtId="0" fontId="35" fillId="7" borderId="6" xfId="0" applyFont="1" applyFill="1" applyBorder="1" applyAlignment="1">
      <alignment vertical="center"/>
    </xf>
    <xf numFmtId="0" fontId="22" fillId="0" borderId="0" xfId="0" applyFont="1" applyAlignment="1">
      <alignment vertical="center" wrapText="1"/>
    </xf>
    <xf numFmtId="0" fontId="35" fillId="0" borderId="6" xfId="0" applyFont="1" applyBorder="1" applyAlignment="1">
      <alignment vertical="center" wrapText="1"/>
    </xf>
    <xf numFmtId="164" fontId="9" fillId="0" borderId="1" xfId="0" applyNumberFormat="1" applyFont="1" applyBorder="1" applyAlignment="1">
      <alignment horizontal="center" vertical="center"/>
    </xf>
    <xf numFmtId="0" fontId="3" fillId="2" borderId="0" xfId="0" applyFont="1" applyFill="1"/>
    <xf numFmtId="164" fontId="9" fillId="0" borderId="2" xfId="0" applyNumberFormat="1" applyFont="1" applyBorder="1" applyAlignment="1">
      <alignment horizontal="center" vertical="center"/>
    </xf>
    <xf numFmtId="164" fontId="9" fillId="0" borderId="3" xfId="0" applyNumberFormat="1" applyFont="1" applyBorder="1" applyAlignment="1">
      <alignment horizontal="center" vertical="center"/>
    </xf>
    <xf numFmtId="0" fontId="3" fillId="2" borderId="0" xfId="0" applyFont="1" applyFill="1" applyAlignment="1">
      <alignment horizontal="center" vertical="center"/>
    </xf>
    <xf numFmtId="0" fontId="23" fillId="0" borderId="0" xfId="0" applyFont="1" applyAlignment="1">
      <alignment horizontal="center" vertical="center" wrapText="1"/>
    </xf>
    <xf numFmtId="0" fontId="23" fillId="0" borderId="0" xfId="0" applyFont="1" applyAlignment="1">
      <alignment horizontal="center" wrapText="1"/>
    </xf>
    <xf numFmtId="0" fontId="23" fillId="0" borderId="0" xfId="0" applyFont="1" applyAlignment="1">
      <alignment horizontal="center"/>
    </xf>
    <xf numFmtId="0" fontId="10" fillId="3" borderId="0" xfId="0" applyFont="1" applyFill="1" applyAlignment="1" applyProtection="1">
      <alignment horizontal="left" vertical="center"/>
      <protection locked="0"/>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9" fillId="0" borderId="0" xfId="0" applyFont="1" applyAlignment="1">
      <alignment horizontal="left" wrapText="1"/>
    </xf>
    <xf numFmtId="0" fontId="18" fillId="0" borderId="0" xfId="0" applyFont="1" applyAlignment="1">
      <alignment horizontal="center" vertical="center"/>
    </xf>
    <xf numFmtId="0" fontId="38" fillId="2" borderId="0" xfId="0" applyFont="1" applyFill="1" applyAlignment="1">
      <alignment horizontal="center" vertical="center"/>
    </xf>
    <xf numFmtId="0" fontId="25" fillId="0" borderId="0" xfId="0" applyFont="1" applyAlignment="1">
      <alignment horizontal="center"/>
    </xf>
    <xf numFmtId="0" fontId="3" fillId="4" borderId="1" xfId="0" applyFont="1" applyFill="1" applyBorder="1" applyAlignment="1">
      <alignment horizontal="center" vertical="center"/>
    </xf>
    <xf numFmtId="0" fontId="9" fillId="0" borderId="0" xfId="0" applyFont="1" applyAlignment="1">
      <alignment horizontal="left" wrapText="1"/>
    </xf>
    <xf numFmtId="0" fontId="10" fillId="3" borderId="0" xfId="0" applyFont="1" applyFill="1" applyAlignment="1" applyProtection="1">
      <alignment horizontal="left" vertical="center" wrapText="1"/>
      <protection locked="0"/>
    </xf>
    <xf numFmtId="0" fontId="18" fillId="6" borderId="0" xfId="0" applyFont="1" applyFill="1" applyAlignment="1">
      <alignment horizontal="center" vertical="center" wrapText="1"/>
    </xf>
    <xf numFmtId="49" fontId="10" fillId="3" borderId="0" xfId="0" applyNumberFormat="1" applyFont="1" applyFill="1" applyAlignment="1" applyProtection="1">
      <alignment horizontal="left" vertical="center"/>
      <protection locked="0"/>
    </xf>
    <xf numFmtId="0" fontId="9" fillId="0" borderId="0" xfId="0" applyFont="1" applyAlignment="1">
      <alignment horizontal="left" vertical="center"/>
    </xf>
    <xf numFmtId="0" fontId="20" fillId="3" borderId="0" xfId="0" applyFont="1" applyFill="1" applyAlignment="1">
      <alignment horizontal="center" vertical="center"/>
    </xf>
    <xf numFmtId="0" fontId="26" fillId="0" borderId="0" xfId="0" applyFont="1" applyAlignment="1">
      <alignment horizontal="center" vertical="center"/>
    </xf>
    <xf numFmtId="164" fontId="9" fillId="0" borderId="1" xfId="0" applyNumberFormat="1" applyFont="1" applyBorder="1" applyAlignment="1">
      <alignment horizontal="center" vertical="center"/>
    </xf>
    <xf numFmtId="164" fontId="9" fillId="0" borderId="2" xfId="0" quotePrefix="1" applyNumberFormat="1" applyFont="1" applyBorder="1" applyAlignment="1">
      <alignment horizontal="center" vertical="center"/>
    </xf>
    <xf numFmtId="0" fontId="0" fillId="0" borderId="1" xfId="0" applyBorder="1" applyAlignment="1">
      <alignment horizontal="center" vertical="center"/>
    </xf>
    <xf numFmtId="164" fontId="9" fillId="0" borderId="1" xfId="0" quotePrefix="1" applyNumberFormat="1" applyFont="1" applyBorder="1" applyAlignment="1">
      <alignment horizontal="center" vertical="center"/>
    </xf>
    <xf numFmtId="0" fontId="21" fillId="2" borderId="0" xfId="0" applyFont="1" applyFill="1" applyAlignment="1">
      <alignment horizontal="center" vertical="center"/>
    </xf>
    <xf numFmtId="0" fontId="22" fillId="0" borderId="0" xfId="0" applyFont="1" applyAlignment="1">
      <alignment horizontal="center" vertical="center" wrapText="1"/>
    </xf>
    <xf numFmtId="0" fontId="28" fillId="0" borderId="7" xfId="0" applyFont="1" applyBorder="1" applyAlignment="1">
      <alignment horizontal="justify" vertical="center" wrapText="1"/>
    </xf>
    <xf numFmtId="0" fontId="28" fillId="0" borderId="11" xfId="0" applyFont="1" applyBorder="1" applyAlignment="1">
      <alignment horizontal="justify" vertical="center" wrapText="1"/>
    </xf>
    <xf numFmtId="0" fontId="28" fillId="0" borderId="8" xfId="0" applyFont="1" applyBorder="1" applyAlignment="1">
      <alignment horizontal="justify" vertical="center" wrapText="1"/>
    </xf>
    <xf numFmtId="0" fontId="32" fillId="0" borderId="7" xfId="1" applyBorder="1" applyAlignment="1">
      <alignment horizontal="center" vertical="center" wrapText="1"/>
    </xf>
    <xf numFmtId="0" fontId="32" fillId="0" borderId="11" xfId="1" applyBorder="1" applyAlignment="1">
      <alignment horizontal="center" vertical="center" wrapText="1"/>
    </xf>
    <xf numFmtId="0" fontId="32" fillId="0" borderId="8" xfId="1" applyBorder="1" applyAlignment="1">
      <alignment horizontal="center" vertical="center" wrapText="1"/>
    </xf>
    <xf numFmtId="14" fontId="27" fillId="0" borderId="7" xfId="0" applyNumberFormat="1" applyFont="1" applyBorder="1" applyAlignment="1">
      <alignment horizontal="center" vertical="center" wrapText="1"/>
    </xf>
    <xf numFmtId="14" fontId="27" fillId="0" borderId="11" xfId="0" applyNumberFormat="1" applyFont="1" applyBorder="1" applyAlignment="1">
      <alignment horizontal="center" vertical="center" wrapText="1"/>
    </xf>
    <xf numFmtId="14" fontId="27" fillId="0" borderId="8" xfId="0" applyNumberFormat="1" applyFont="1" applyBorder="1" applyAlignment="1">
      <alignment horizontal="center" vertical="center" wrapText="1"/>
    </xf>
    <xf numFmtId="0" fontId="28" fillId="7" borderId="7" xfId="0" applyFont="1" applyFill="1" applyBorder="1" applyAlignment="1">
      <alignment horizontal="justify" vertical="center" wrapText="1"/>
    </xf>
    <xf numFmtId="0" fontId="28" fillId="7" borderId="8" xfId="0" applyFont="1" applyFill="1" applyBorder="1" applyAlignment="1">
      <alignment horizontal="justify" vertical="center" wrapText="1"/>
    </xf>
    <xf numFmtId="0" fontId="32" fillId="7" borderId="7" xfId="1" applyFill="1" applyBorder="1" applyAlignment="1">
      <alignment horizontal="center" vertical="center" wrapText="1"/>
    </xf>
    <xf numFmtId="0" fontId="32" fillId="7" borderId="8" xfId="1" applyFill="1" applyBorder="1" applyAlignment="1">
      <alignment horizontal="center" vertical="center" wrapText="1"/>
    </xf>
    <xf numFmtId="14" fontId="27" fillId="7" borderId="7" xfId="0" applyNumberFormat="1" applyFont="1" applyFill="1" applyBorder="1" applyAlignment="1">
      <alignment horizontal="center" vertical="center" wrapText="1"/>
    </xf>
    <xf numFmtId="14" fontId="27" fillId="7" borderId="8" xfId="0" applyNumberFormat="1" applyFont="1" applyFill="1" applyBorder="1" applyAlignment="1">
      <alignment horizontal="center" vertical="center" wrapText="1"/>
    </xf>
    <xf numFmtId="14" fontId="30" fillId="7" borderId="7" xfId="0" applyNumberFormat="1" applyFont="1" applyFill="1" applyBorder="1" applyAlignment="1">
      <alignment horizontal="center" vertical="center" wrapText="1"/>
    </xf>
    <xf numFmtId="14" fontId="30" fillId="7" borderId="8" xfId="0" applyNumberFormat="1" applyFont="1" applyFill="1" applyBorder="1" applyAlignment="1">
      <alignment horizontal="center" vertical="center" wrapText="1"/>
    </xf>
    <xf numFmtId="0" fontId="28" fillId="7" borderId="11" xfId="0" applyFont="1" applyFill="1" applyBorder="1" applyAlignment="1">
      <alignment horizontal="justify" vertical="center" wrapText="1"/>
    </xf>
    <xf numFmtId="0" fontId="32" fillId="7" borderId="11" xfId="1" applyFill="1" applyBorder="1" applyAlignment="1">
      <alignment horizontal="center" vertical="center" wrapText="1"/>
    </xf>
    <xf numFmtId="14" fontId="27" fillId="7" borderId="11" xfId="0" applyNumberFormat="1" applyFont="1" applyFill="1" applyBorder="1" applyAlignment="1">
      <alignment horizontal="center" vertical="center" wrapText="1"/>
    </xf>
    <xf numFmtId="0" fontId="34" fillId="0" borderId="7"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8" xfId="0" applyFont="1" applyBorder="1" applyAlignment="1">
      <alignment horizontal="center" vertical="center" wrapText="1"/>
    </xf>
  </cellXfs>
  <cellStyles count="2">
    <cellStyle name="Lien hypertexte" xfId="1" builtinId="8"/>
    <cellStyle name="Normal" xfId="0" builtinId="0"/>
  </cellStyles>
  <dxfs count="9">
    <dxf>
      <font>
        <b val="0"/>
        <i val="0"/>
        <strike val="0"/>
        <color theme="0"/>
      </font>
      <fill>
        <patternFill patternType="none">
          <fgColor indexed="64"/>
          <bgColor auto="1"/>
        </patternFill>
      </fill>
      <border>
        <left/>
        <right/>
        <top/>
        <bottom/>
        <vertical/>
        <horizontal/>
      </border>
    </dxf>
    <dxf>
      <font>
        <b val="0"/>
        <i val="0"/>
        <strike val="0"/>
        <color theme="0"/>
      </font>
      <fill>
        <patternFill patternType="none">
          <fgColor indexed="64"/>
          <bgColor auto="1"/>
        </patternFill>
      </fill>
      <border>
        <left/>
        <right/>
        <top/>
        <bottom/>
        <vertical/>
        <horizontal/>
      </border>
    </dxf>
    <dxf>
      <font>
        <b val="0"/>
        <i val="0"/>
        <strike val="0"/>
        <color theme="0"/>
      </font>
      <fill>
        <patternFill patternType="none">
          <fgColor indexed="64"/>
          <bgColor auto="1"/>
        </patternFill>
      </fill>
      <border>
        <left/>
        <right/>
        <top/>
        <bottom/>
        <vertical/>
        <horizontal/>
      </border>
    </dxf>
    <dxf>
      <font>
        <b val="0"/>
        <i val="0"/>
        <strike val="0"/>
        <color theme="0"/>
      </font>
      <fill>
        <patternFill patternType="none">
          <fgColor indexed="64"/>
          <bgColor auto="1"/>
        </patternFill>
      </fill>
      <border>
        <left/>
        <right/>
        <top/>
        <bottom/>
        <vertical/>
        <horizontal/>
      </border>
    </dxf>
    <dxf>
      <font>
        <b val="0"/>
        <i val="0"/>
        <strike val="0"/>
        <color theme="0"/>
      </font>
      <fill>
        <patternFill patternType="none">
          <fgColor indexed="64"/>
          <bgColor auto="1"/>
        </patternFill>
      </fill>
      <border>
        <left/>
        <right/>
        <top/>
        <bottom/>
        <vertical/>
        <horizontal/>
      </border>
    </dxf>
    <dxf>
      <font>
        <b val="0"/>
        <i val="0"/>
        <strike val="0"/>
        <color theme="0"/>
      </font>
      <fill>
        <patternFill patternType="none">
          <fgColor indexed="64"/>
          <bgColor auto="1"/>
        </patternFill>
      </fill>
      <border>
        <left/>
        <right/>
        <top/>
        <bottom/>
        <vertical/>
        <horizontal/>
      </border>
    </dxf>
    <dxf>
      <font>
        <b val="0"/>
        <i val="0"/>
        <strike val="0"/>
        <color theme="0"/>
      </font>
      <fill>
        <patternFill patternType="none">
          <fgColor indexed="64"/>
          <bgColor auto="1"/>
        </patternFill>
      </fill>
      <border>
        <left/>
        <right/>
        <top/>
        <bottom/>
        <vertical/>
        <horizontal/>
      </border>
    </dxf>
    <dxf>
      <font>
        <b val="0"/>
        <i val="0"/>
        <strike val="0"/>
        <color theme="0"/>
      </font>
      <fill>
        <patternFill patternType="none">
          <fgColor indexed="64"/>
          <bgColor auto="1"/>
        </patternFill>
      </fill>
      <border>
        <left/>
        <right/>
        <top/>
        <bottom/>
        <vertical/>
        <horizontal/>
      </border>
    </dxf>
    <dxf>
      <font>
        <b val="0"/>
        <i val="0"/>
        <strike val="0"/>
        <color theme="0"/>
      </font>
      <fill>
        <patternFill patternType="none">
          <fgColor indexed="64"/>
          <bgColor auto="1"/>
        </patternFill>
      </fill>
      <border>
        <left/>
        <right/>
        <top/>
        <bottom/>
        <vertical/>
        <horizontal/>
      </border>
    </dxf>
  </dxfs>
  <tableStyles count="0" defaultTableStyle="TableStyleMedium2" defaultPivotStyle="PivotStyleLight16"/>
  <colors>
    <mruColors>
      <color rgb="FF3F2881"/>
      <color rgb="FFFFE1FF"/>
      <color rgb="FFE831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31750</xdr:colOff>
      <xdr:row>0</xdr:row>
      <xdr:rowOff>161925</xdr:rowOff>
    </xdr:from>
    <xdr:to>
      <xdr:col>0</xdr:col>
      <xdr:colOff>1054100</xdr:colOff>
      <xdr:row>2</xdr:row>
      <xdr:rowOff>15875</xdr:rowOff>
    </xdr:to>
    <xdr:pic>
      <xdr:nvPicPr>
        <xdr:cNvPr id="2" name="Image 1">
          <a:extLst>
            <a:ext uri="{FF2B5EF4-FFF2-40B4-BE49-F238E27FC236}">
              <a16:creationId xmlns:a16="http://schemas.microsoft.com/office/drawing/2014/main" id="{6F55D9A2-DEBD-44BA-929C-A16C5626C37B}"/>
            </a:ext>
          </a:extLst>
        </xdr:cNvPr>
        <xdr:cNvPicPr/>
      </xdr:nvPicPr>
      <xdr:blipFill>
        <a:blip xmlns:r="http://schemas.openxmlformats.org/officeDocument/2006/relationships" r:embed="rId1" cstate="print"/>
        <a:srcRect/>
        <a:stretch>
          <a:fillRect/>
        </a:stretch>
      </xdr:blipFill>
      <xdr:spPr bwMode="auto">
        <a:xfrm>
          <a:off x="31750" y="161925"/>
          <a:ext cx="1028700" cy="965200"/>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742950</xdr:colOff>
      <xdr:row>21</xdr:row>
      <xdr:rowOff>9525</xdr:rowOff>
    </xdr:from>
    <xdr:to>
      <xdr:col>10</xdr:col>
      <xdr:colOff>152400</xdr:colOff>
      <xdr:row>29</xdr:row>
      <xdr:rowOff>133350</xdr:rowOff>
    </xdr:to>
    <xdr:pic>
      <xdr:nvPicPr>
        <xdr:cNvPr id="2" name="Image 1">
          <a:extLst>
            <a:ext uri="{FF2B5EF4-FFF2-40B4-BE49-F238E27FC236}">
              <a16:creationId xmlns:a16="http://schemas.microsoft.com/office/drawing/2014/main" id="{8B4FE04E-68AD-B982-00A9-C4C38F2EFA86}"/>
            </a:ext>
          </a:extLst>
        </xdr:cNvPr>
        <xdr:cNvPicPr>
          <a:picLocks noChangeAspect="1"/>
        </xdr:cNvPicPr>
      </xdr:nvPicPr>
      <xdr:blipFill>
        <a:blip xmlns:r="http://schemas.openxmlformats.org/officeDocument/2006/relationships" r:embed="rId1"/>
        <a:stretch>
          <a:fillRect/>
        </a:stretch>
      </xdr:blipFill>
      <xdr:spPr>
        <a:xfrm>
          <a:off x="7134225" y="3810000"/>
          <a:ext cx="7696200" cy="15716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6351</xdr:colOff>
      <xdr:row>0</xdr:row>
      <xdr:rowOff>0</xdr:rowOff>
    </xdr:from>
    <xdr:to>
      <xdr:col>0</xdr:col>
      <xdr:colOff>749301</xdr:colOff>
      <xdr:row>1</xdr:row>
      <xdr:rowOff>9525</xdr:rowOff>
    </xdr:to>
    <xdr:pic>
      <xdr:nvPicPr>
        <xdr:cNvPr id="2" name="Image 1">
          <a:extLst>
            <a:ext uri="{FF2B5EF4-FFF2-40B4-BE49-F238E27FC236}">
              <a16:creationId xmlns:a16="http://schemas.microsoft.com/office/drawing/2014/main" id="{A1919613-2E9E-424A-A828-84554BEABD5E}"/>
            </a:ext>
          </a:extLst>
        </xdr:cNvPr>
        <xdr:cNvPicPr/>
      </xdr:nvPicPr>
      <xdr:blipFill>
        <a:blip xmlns:r="http://schemas.openxmlformats.org/officeDocument/2006/relationships" r:embed="rId1" cstate="print"/>
        <a:srcRect/>
        <a:stretch>
          <a:fillRect/>
        </a:stretch>
      </xdr:blipFill>
      <xdr:spPr bwMode="auto">
        <a:xfrm>
          <a:off x="6351" y="0"/>
          <a:ext cx="742950" cy="739775"/>
        </a:xfrm>
        <a:prstGeom prst="rect">
          <a:avLst/>
        </a:prstGeom>
        <a:noFill/>
        <a:ln w="1">
          <a:noFill/>
          <a:miter lim="800000"/>
          <a:headEnd/>
          <a:tailEnd type="none" w="med" len="med"/>
        </a:ln>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6351</xdr:colOff>
      <xdr:row>0</xdr:row>
      <xdr:rowOff>2</xdr:rowOff>
    </xdr:from>
    <xdr:to>
      <xdr:col>0</xdr:col>
      <xdr:colOff>711200</xdr:colOff>
      <xdr:row>1</xdr:row>
      <xdr:rowOff>19051</xdr:rowOff>
    </xdr:to>
    <xdr:pic>
      <xdr:nvPicPr>
        <xdr:cNvPr id="3" name="Image 2">
          <a:extLst>
            <a:ext uri="{FF2B5EF4-FFF2-40B4-BE49-F238E27FC236}">
              <a16:creationId xmlns:a16="http://schemas.microsoft.com/office/drawing/2014/main" id="{E56FA397-F98B-4788-A48C-976620345ACE}"/>
            </a:ext>
          </a:extLst>
        </xdr:cNvPr>
        <xdr:cNvPicPr/>
      </xdr:nvPicPr>
      <xdr:blipFill>
        <a:blip xmlns:r="http://schemas.openxmlformats.org/officeDocument/2006/relationships" r:embed="rId1" cstate="print"/>
        <a:srcRect/>
        <a:stretch>
          <a:fillRect/>
        </a:stretch>
      </xdr:blipFill>
      <xdr:spPr bwMode="auto">
        <a:xfrm>
          <a:off x="6351" y="2"/>
          <a:ext cx="708024" cy="752474"/>
        </a:xfrm>
        <a:prstGeom prst="rect">
          <a:avLst/>
        </a:prstGeom>
        <a:noFill/>
        <a:ln w="1">
          <a:noFill/>
          <a:miter lim="800000"/>
          <a:headEnd/>
          <a:tailEnd type="none" w="med" len="med"/>
        </a:ln>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9526</xdr:colOff>
      <xdr:row>0</xdr:row>
      <xdr:rowOff>2</xdr:rowOff>
    </xdr:from>
    <xdr:to>
      <xdr:col>0</xdr:col>
      <xdr:colOff>806450</xdr:colOff>
      <xdr:row>1</xdr:row>
      <xdr:rowOff>19050</xdr:rowOff>
    </xdr:to>
    <xdr:pic>
      <xdr:nvPicPr>
        <xdr:cNvPr id="2" name="Image 1">
          <a:extLst>
            <a:ext uri="{FF2B5EF4-FFF2-40B4-BE49-F238E27FC236}">
              <a16:creationId xmlns:a16="http://schemas.microsoft.com/office/drawing/2014/main" id="{533853ED-DFFF-4ECD-AE62-34CF7B283B60}"/>
            </a:ext>
          </a:extLst>
        </xdr:cNvPr>
        <xdr:cNvPicPr/>
      </xdr:nvPicPr>
      <xdr:blipFill>
        <a:blip xmlns:r="http://schemas.openxmlformats.org/officeDocument/2006/relationships" r:embed="rId1" cstate="print"/>
        <a:srcRect/>
        <a:stretch>
          <a:fillRect/>
        </a:stretch>
      </xdr:blipFill>
      <xdr:spPr bwMode="auto">
        <a:xfrm>
          <a:off x="9526" y="2"/>
          <a:ext cx="800099" cy="752473"/>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francecompetences.fr/recherche/rncp/34160/" TargetMode="External"/><Relationship Id="rId13" Type="http://schemas.openxmlformats.org/officeDocument/2006/relationships/hyperlink" Target="https://www.francecompetences.fr/recherche/rncp/8940/" TargetMode="External"/><Relationship Id="rId18" Type="http://schemas.openxmlformats.org/officeDocument/2006/relationships/hyperlink" Target="https://www.francecompetences.fr/recherche/rncp/37228/" TargetMode="External"/><Relationship Id="rId26" Type="http://schemas.openxmlformats.org/officeDocument/2006/relationships/hyperlink" Target="https://www.francecompetences.fr/recherche/rncp/30078/" TargetMode="External"/><Relationship Id="rId39" Type="http://schemas.openxmlformats.org/officeDocument/2006/relationships/drawing" Target="../drawings/drawing3.xml"/><Relationship Id="rId3" Type="http://schemas.openxmlformats.org/officeDocument/2006/relationships/hyperlink" Target="https://www.francecompetences.fr/recherche/rncp/5297/" TargetMode="External"/><Relationship Id="rId21" Type="http://schemas.openxmlformats.org/officeDocument/2006/relationships/hyperlink" Target="https://www.francecompetences.fr/recherche/rncp/36004/" TargetMode="External"/><Relationship Id="rId34" Type="http://schemas.openxmlformats.org/officeDocument/2006/relationships/hyperlink" Target="https://www.francecompetences.fr/recherche/rncp/36897/" TargetMode="External"/><Relationship Id="rId7" Type="http://schemas.openxmlformats.org/officeDocument/2006/relationships/hyperlink" Target="https://www.francecompetences.fr/recherche/rncp/36360/" TargetMode="External"/><Relationship Id="rId12" Type="http://schemas.openxmlformats.org/officeDocument/2006/relationships/hyperlink" Target="https://www.francecompetences.fr/recherche/rncp/34824/" TargetMode="External"/><Relationship Id="rId17" Type="http://schemas.openxmlformats.org/officeDocument/2006/relationships/hyperlink" Target="https://www.francecompetences.fr/recherche/rncp/34828/" TargetMode="External"/><Relationship Id="rId25" Type="http://schemas.openxmlformats.org/officeDocument/2006/relationships/hyperlink" Target="https://www.francecompetences.fr/recherche/rncp/230/" TargetMode="External"/><Relationship Id="rId33" Type="http://schemas.openxmlformats.org/officeDocument/2006/relationships/hyperlink" Target="https://www.francecompetences.fr/recherche/rncp/36219/" TargetMode="External"/><Relationship Id="rId38" Type="http://schemas.openxmlformats.org/officeDocument/2006/relationships/printerSettings" Target="../printerSettings/printerSettings2.bin"/><Relationship Id="rId2" Type="http://schemas.openxmlformats.org/officeDocument/2006/relationships/hyperlink" Target="https://www.francecompetences.fr/recherche/rncp/1008/" TargetMode="External"/><Relationship Id="rId16" Type="http://schemas.openxmlformats.org/officeDocument/2006/relationships/hyperlink" Target="https://www.francecompetences.fr/recherche/rncp/34825/" TargetMode="External"/><Relationship Id="rId20" Type="http://schemas.openxmlformats.org/officeDocument/2006/relationships/hyperlink" Target="https://www.francecompetences.fr/recherche/rncp/492/" TargetMode="External"/><Relationship Id="rId29" Type="http://schemas.openxmlformats.org/officeDocument/2006/relationships/hyperlink" Target="https://www.francecompetences.fr/recherche/rncp/30114/" TargetMode="External"/><Relationship Id="rId1" Type="http://schemas.openxmlformats.org/officeDocument/2006/relationships/hyperlink" Target="https://www.francecompetences.fr/recherche/rncp/28557/" TargetMode="External"/><Relationship Id="rId6" Type="http://schemas.openxmlformats.org/officeDocument/2006/relationships/hyperlink" Target="https://www.francecompetences.fr/recherche/rncp/34219/" TargetMode="External"/><Relationship Id="rId11" Type="http://schemas.openxmlformats.org/officeDocument/2006/relationships/hyperlink" Target="https://www.francecompetences.fr/recherche/rncp/28353/" TargetMode="External"/><Relationship Id="rId24" Type="http://schemas.openxmlformats.org/officeDocument/2006/relationships/hyperlink" Target="https://www.francecompetences.fr/recherche/rncp/4861/" TargetMode="External"/><Relationship Id="rId32" Type="http://schemas.openxmlformats.org/officeDocument/2006/relationships/hyperlink" Target="https://www.francecompetences.fr/recherche/rncp/36632/" TargetMode="External"/><Relationship Id="rId37" Type="http://schemas.openxmlformats.org/officeDocument/2006/relationships/hyperlink" Target="https://www.francecompetences.fr/recherche/rncp/36805/" TargetMode="External"/><Relationship Id="rId5" Type="http://schemas.openxmlformats.org/officeDocument/2006/relationships/hyperlink" Target="https://www.francecompetences.fr/recherche/rncp/34219/" TargetMode="External"/><Relationship Id="rId15" Type="http://schemas.openxmlformats.org/officeDocument/2006/relationships/hyperlink" Target="https://www.francecompetences.fr/recherche/rncp/34827/" TargetMode="External"/><Relationship Id="rId23" Type="http://schemas.openxmlformats.org/officeDocument/2006/relationships/hyperlink" Target="https://www.francecompetences.fr/recherche/rncp/18363/" TargetMode="External"/><Relationship Id="rId28" Type="http://schemas.openxmlformats.org/officeDocument/2006/relationships/hyperlink" Target="https://www.francecompetences.fr/recherche/rncp/29805/" TargetMode="External"/><Relationship Id="rId36" Type="http://schemas.openxmlformats.org/officeDocument/2006/relationships/hyperlink" Target="https://www.francecompetences.fr/recherche/rncp/37424/" TargetMode="External"/><Relationship Id="rId10" Type="http://schemas.openxmlformats.org/officeDocument/2006/relationships/hyperlink" Target="https://www.francecompetences.fr/recherche/rncp/4500/" TargetMode="External"/><Relationship Id="rId19" Type="http://schemas.openxmlformats.org/officeDocument/2006/relationships/hyperlink" Target="https://www.francecompetences.fr/recherche/rncp/2028/" TargetMode="External"/><Relationship Id="rId31" Type="http://schemas.openxmlformats.org/officeDocument/2006/relationships/hyperlink" Target="https://www.francecompetences.fr/recherche/rncp/36520/" TargetMode="External"/><Relationship Id="rId4" Type="http://schemas.openxmlformats.org/officeDocument/2006/relationships/hyperlink" Target="https://www.francecompetences.fr/recherche/rncp/35340/" TargetMode="External"/><Relationship Id="rId9" Type="http://schemas.openxmlformats.org/officeDocument/2006/relationships/hyperlink" Target="https://www.francecompetences.fr/recherche/rncp/34826/" TargetMode="External"/><Relationship Id="rId14" Type="http://schemas.openxmlformats.org/officeDocument/2006/relationships/hyperlink" Target="https://www.francecompetences.fr/recherche/rncp/4910/" TargetMode="External"/><Relationship Id="rId22" Type="http://schemas.openxmlformats.org/officeDocument/2006/relationships/hyperlink" Target="https://www.francecompetences.fr/recherche/rncp/35830/" TargetMode="External"/><Relationship Id="rId27" Type="http://schemas.openxmlformats.org/officeDocument/2006/relationships/hyperlink" Target="https://www.francecompetences.fr/recherche/rncp/29806/" TargetMode="External"/><Relationship Id="rId30" Type="http://schemas.openxmlformats.org/officeDocument/2006/relationships/hyperlink" Target="https://www.francecompetences.fr/recherche/rncp/36080/" TargetMode="External"/><Relationship Id="rId35" Type="http://schemas.openxmlformats.org/officeDocument/2006/relationships/hyperlink" Target="https://www.francecompetences.fr/recherche/rncp/35028/"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francecompetences.fr/recherche/rncp/20702/" TargetMode="External"/><Relationship Id="rId13" Type="http://schemas.openxmlformats.org/officeDocument/2006/relationships/hyperlink" Target="https://www.francecompetences.fr/recherche/rncp/35750/" TargetMode="External"/><Relationship Id="rId18" Type="http://schemas.openxmlformats.org/officeDocument/2006/relationships/hyperlink" Target="https://www.francecompetences.fr/recherche/rncp/5863/" TargetMode="External"/><Relationship Id="rId26" Type="http://schemas.openxmlformats.org/officeDocument/2006/relationships/hyperlink" Target="https://www.francecompetences.fr/recherche/rncp/36491/" TargetMode="External"/><Relationship Id="rId3" Type="http://schemas.openxmlformats.org/officeDocument/2006/relationships/hyperlink" Target="https://www.francecompetences.fr/recherche/rncp/34824/" TargetMode="External"/><Relationship Id="rId21" Type="http://schemas.openxmlformats.org/officeDocument/2006/relationships/hyperlink" Target="https://www.francecompetences.fr/recherche/rncp/25452/" TargetMode="External"/><Relationship Id="rId34" Type="http://schemas.openxmlformats.org/officeDocument/2006/relationships/hyperlink" Target="https://www.francecompetences.fr/recherche/rncp/35295/" TargetMode="External"/><Relationship Id="rId7" Type="http://schemas.openxmlformats.org/officeDocument/2006/relationships/hyperlink" Target="https://www.francecompetences.fr/recherche/rncp/2944/" TargetMode="External"/><Relationship Id="rId12" Type="http://schemas.openxmlformats.org/officeDocument/2006/relationships/hyperlink" Target="https://www.francecompetences.fr/recherche/rncp/6561/" TargetMode="External"/><Relationship Id="rId17" Type="http://schemas.openxmlformats.org/officeDocument/2006/relationships/hyperlink" Target="https://www.francecompetences.fr/recherche/rncp/35094/" TargetMode="External"/><Relationship Id="rId25" Type="http://schemas.openxmlformats.org/officeDocument/2006/relationships/hyperlink" Target="https://www.francecompetences.fr/recherche/rncp/36491/" TargetMode="External"/><Relationship Id="rId33" Type="http://schemas.openxmlformats.org/officeDocument/2006/relationships/hyperlink" Target="https://www.francecompetences.fr/recherche/rncp/225/" TargetMode="External"/><Relationship Id="rId2" Type="http://schemas.openxmlformats.org/officeDocument/2006/relationships/hyperlink" Target="https://www.francecompetences.fr/recherche/rncp/8940/" TargetMode="External"/><Relationship Id="rId16" Type="http://schemas.openxmlformats.org/officeDocument/2006/relationships/hyperlink" Target="https://www.francecompetences.fr/recherche/rncp/37079/" TargetMode="External"/><Relationship Id="rId20" Type="http://schemas.openxmlformats.org/officeDocument/2006/relationships/hyperlink" Target="https://www.francecompetences.fr/recherche/rncp/36632/" TargetMode="External"/><Relationship Id="rId29" Type="http://schemas.openxmlformats.org/officeDocument/2006/relationships/hyperlink" Target="https://www.francecompetences.fr/recherche/rncp/36462/" TargetMode="External"/><Relationship Id="rId1" Type="http://schemas.openxmlformats.org/officeDocument/2006/relationships/hyperlink" Target="https://www.francecompetences.fr/recherche/rncp/35521/" TargetMode="External"/><Relationship Id="rId6" Type="http://schemas.openxmlformats.org/officeDocument/2006/relationships/hyperlink" Target="https://www.francecompetences.fr/recherche/rncp/3104/" TargetMode="External"/><Relationship Id="rId11" Type="http://schemas.openxmlformats.org/officeDocument/2006/relationships/hyperlink" Target="https://www.francecompetences.fr/recherche/rncp/31677/" TargetMode="External"/><Relationship Id="rId24" Type="http://schemas.openxmlformats.org/officeDocument/2006/relationships/hyperlink" Target="https://www.francecompetences.fr/recherche/rncp/5497/" TargetMode="External"/><Relationship Id="rId32" Type="http://schemas.openxmlformats.org/officeDocument/2006/relationships/hyperlink" Target="https://www.francecompetences.fr/recherche/rncp/31115/" TargetMode="External"/><Relationship Id="rId37" Type="http://schemas.openxmlformats.org/officeDocument/2006/relationships/drawing" Target="../drawings/drawing4.xml"/><Relationship Id="rId5" Type="http://schemas.openxmlformats.org/officeDocument/2006/relationships/hyperlink" Target="https://www.francecompetences.fr/recherche/rncp/3640/" TargetMode="External"/><Relationship Id="rId15" Type="http://schemas.openxmlformats.org/officeDocument/2006/relationships/hyperlink" Target="https://www.francecompetences.fr/recherche/rncp/30098/" TargetMode="External"/><Relationship Id="rId23" Type="http://schemas.openxmlformats.org/officeDocument/2006/relationships/hyperlink" Target="https://www.francecompetences.fr/recherche/rncp/36897/" TargetMode="External"/><Relationship Id="rId28" Type="http://schemas.openxmlformats.org/officeDocument/2006/relationships/hyperlink" Target="https://www.francecompetences.fr/recherche/rncp/36501/" TargetMode="External"/><Relationship Id="rId36" Type="http://schemas.openxmlformats.org/officeDocument/2006/relationships/printerSettings" Target="../printerSettings/printerSettings3.bin"/><Relationship Id="rId10" Type="http://schemas.openxmlformats.org/officeDocument/2006/relationships/hyperlink" Target="https://www.francecompetences.fr/recherche/rncp/4379/" TargetMode="External"/><Relationship Id="rId19" Type="http://schemas.openxmlformats.org/officeDocument/2006/relationships/hyperlink" Target="https://www.francecompetences.fr/recherche/rncp/36080/" TargetMode="External"/><Relationship Id="rId31" Type="http://schemas.openxmlformats.org/officeDocument/2006/relationships/hyperlink" Target="https://www.francecompetences.fr/recherche/rncp/36243/" TargetMode="External"/><Relationship Id="rId4" Type="http://schemas.openxmlformats.org/officeDocument/2006/relationships/hyperlink" Target="https://www.francecompetences.fr/recherche/rncp/2888/" TargetMode="External"/><Relationship Id="rId9" Type="http://schemas.openxmlformats.org/officeDocument/2006/relationships/hyperlink" Target="https://www.francecompetences.fr/recherche/rncp/2729/" TargetMode="External"/><Relationship Id="rId14" Type="http://schemas.openxmlformats.org/officeDocument/2006/relationships/hyperlink" Target="https://www.francecompetences.fr/recherche/rncp/36628/" TargetMode="External"/><Relationship Id="rId22" Type="http://schemas.openxmlformats.org/officeDocument/2006/relationships/hyperlink" Target="https://www.francecompetences.fr/recherche/rncp/36734/" TargetMode="External"/><Relationship Id="rId27" Type="http://schemas.openxmlformats.org/officeDocument/2006/relationships/hyperlink" Target="https://www.francecompetences.fr/recherche/rncp/37506/" TargetMode="External"/><Relationship Id="rId30" Type="http://schemas.openxmlformats.org/officeDocument/2006/relationships/hyperlink" Target="https://www.francecompetences.fr/recherche/rncp/36932/" TargetMode="External"/><Relationship Id="rId35" Type="http://schemas.openxmlformats.org/officeDocument/2006/relationships/hyperlink" Target="https://www.francecompetences.fr/recherche/rncp/36805/"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2CEEA-99A9-461E-A5C4-E4FBFE05ACCD}">
  <sheetPr>
    <pageSetUpPr fitToPage="1"/>
  </sheetPr>
  <dimension ref="A2:P61"/>
  <sheetViews>
    <sheetView showGridLines="0" tabSelected="1" topLeftCell="A16" zoomScale="85" zoomScaleNormal="85" workbookViewId="0">
      <selection activeCell="B37" sqref="B37"/>
    </sheetView>
  </sheetViews>
  <sheetFormatPr baseColWidth="10" defaultColWidth="11.453125" defaultRowHeight="14.5" x14ac:dyDescent="0.35"/>
  <cols>
    <col min="1" max="1" width="72.81640625" bestFit="1" customWidth="1"/>
    <col min="2" max="9" width="14.1796875" customWidth="1"/>
    <col min="10" max="10" width="1.1796875" customWidth="1"/>
    <col min="16" max="16" width="13.453125" customWidth="1"/>
  </cols>
  <sheetData>
    <row r="2" spans="1:9" ht="74.5" customHeight="1" x14ac:dyDescent="0.35">
      <c r="A2" s="103" t="s">
        <v>0</v>
      </c>
      <c r="B2" s="103"/>
      <c r="C2" s="103"/>
      <c r="D2" s="103"/>
      <c r="E2" s="103"/>
      <c r="F2" s="103"/>
      <c r="G2" s="103"/>
      <c r="H2" s="103"/>
      <c r="I2" s="103"/>
    </row>
    <row r="4" spans="1:9" ht="23.5" x14ac:dyDescent="0.35">
      <c r="A4" s="95" t="s">
        <v>1</v>
      </c>
      <c r="B4" s="95"/>
      <c r="C4" s="95"/>
      <c r="D4" s="95"/>
      <c r="E4" s="95"/>
      <c r="F4" s="95"/>
      <c r="G4" s="95"/>
      <c r="H4" s="95"/>
      <c r="I4" s="95"/>
    </row>
    <row r="5" spans="1:9" ht="23.5" x14ac:dyDescent="0.55000000000000004">
      <c r="A5" s="96" t="s">
        <v>2</v>
      </c>
      <c r="B5" s="96"/>
      <c r="C5" s="96"/>
      <c r="D5" s="96"/>
      <c r="E5" s="96"/>
      <c r="F5" s="96"/>
      <c r="G5" s="96"/>
      <c r="H5" s="96"/>
      <c r="I5" s="96"/>
    </row>
    <row r="6" spans="1:9" ht="23.5" x14ac:dyDescent="0.55000000000000004">
      <c r="A6" s="97" t="s">
        <v>3</v>
      </c>
      <c r="B6" s="97"/>
      <c r="C6" s="97"/>
      <c r="D6" s="97"/>
      <c r="E6" s="97"/>
      <c r="F6" s="97"/>
      <c r="G6" s="97"/>
      <c r="H6" s="97"/>
      <c r="I6" s="97"/>
    </row>
    <row r="7" spans="1:9" ht="23.5" x14ac:dyDescent="0.55000000000000004">
      <c r="A7" s="47"/>
      <c r="B7" s="47"/>
      <c r="C7" s="47"/>
      <c r="D7" s="47"/>
      <c r="E7" s="47"/>
      <c r="F7" s="47"/>
      <c r="G7" s="47"/>
      <c r="H7" s="47"/>
      <c r="I7" s="47"/>
    </row>
    <row r="8" spans="1:9" ht="23.5" x14ac:dyDescent="0.55000000000000004">
      <c r="A8" s="104" t="s">
        <v>4</v>
      </c>
      <c r="B8" s="104"/>
      <c r="C8" s="104"/>
      <c r="D8" s="104"/>
      <c r="E8" s="104"/>
      <c r="F8" s="104"/>
      <c r="G8" s="104"/>
      <c r="H8" s="104"/>
      <c r="I8" s="104"/>
    </row>
    <row r="9" spans="1:9" ht="41.5" customHeight="1" x14ac:dyDescent="0.35"/>
    <row r="10" spans="1:9" ht="18.5" x14ac:dyDescent="0.45">
      <c r="A10" s="91" t="s">
        <v>5</v>
      </c>
      <c r="B10" s="9"/>
      <c r="C10" s="9"/>
      <c r="D10" s="9"/>
      <c r="E10" s="9"/>
      <c r="F10" s="9"/>
      <c r="G10" s="9"/>
      <c r="H10" s="9"/>
      <c r="I10" s="9"/>
    </row>
    <row r="11" spans="1:9" x14ac:dyDescent="0.35">
      <c r="A11" s="6"/>
    </row>
    <row r="12" spans="1:9" s="10" customFormat="1" ht="22.5" customHeight="1" x14ac:dyDescent="0.35">
      <c r="A12" s="110" t="s">
        <v>346</v>
      </c>
      <c r="B12" s="110"/>
      <c r="G12" s="111" t="s">
        <v>341</v>
      </c>
      <c r="H12" s="111"/>
      <c r="I12" s="111"/>
    </row>
    <row r="13" spans="1:9" s="10" customFormat="1" ht="22.5" customHeight="1" x14ac:dyDescent="0.35">
      <c r="A13" s="98" t="s">
        <v>7</v>
      </c>
      <c r="B13" s="98"/>
    </row>
    <row r="16" spans="1:9" ht="18.5" x14ac:dyDescent="0.45">
      <c r="A16" s="91" t="s">
        <v>8</v>
      </c>
      <c r="B16" s="9"/>
      <c r="C16" s="9"/>
      <c r="D16" s="9"/>
      <c r="E16" s="9"/>
      <c r="F16" s="9"/>
      <c r="G16" s="9"/>
      <c r="H16" s="9"/>
      <c r="I16" s="9"/>
    </row>
    <row r="17" spans="1:16" x14ac:dyDescent="0.35">
      <c r="A17" s="6"/>
    </row>
    <row r="18" spans="1:16" ht="18.75" customHeight="1" x14ac:dyDescent="0.45">
      <c r="A18" s="11" t="s">
        <v>347</v>
      </c>
      <c r="C18" s="106" t="s">
        <v>348</v>
      </c>
      <c r="D18" s="106"/>
      <c r="E18" s="106"/>
      <c r="F18" s="106"/>
      <c r="G18" s="106"/>
      <c r="H18" s="106"/>
      <c r="I18" s="106"/>
      <c r="J18" s="108" t="str">
        <f>IF(C19=données!A16,"",IF(C19=données!A17,"",IF(C19=données!A18,"",IF(C19="Quel est le niveau du salarié ?","","Le salarié n'est pas éligible. L'accès à la Pro A est réservée aux salariés ayant une qualification sanctionnée par une certification RNCP strictement inférieure au grade de licence"))))</f>
        <v/>
      </c>
      <c r="K18" s="108"/>
      <c r="L18" s="108"/>
      <c r="M18" s="108"/>
      <c r="N18" s="108"/>
      <c r="O18" s="108"/>
      <c r="P18" s="108"/>
    </row>
    <row r="19" spans="1:16" ht="39.75" customHeight="1" x14ac:dyDescent="0.35">
      <c r="A19" s="40" t="s">
        <v>340</v>
      </c>
      <c r="C19" s="107" t="s">
        <v>10</v>
      </c>
      <c r="D19" s="107"/>
      <c r="E19" s="107"/>
      <c r="F19" s="107"/>
      <c r="G19" s="107"/>
      <c r="H19" s="107"/>
      <c r="I19" s="107"/>
      <c r="J19" s="108"/>
      <c r="K19" s="108"/>
      <c r="L19" s="108"/>
      <c r="M19" s="108"/>
      <c r="N19" s="108"/>
      <c r="O19" s="108"/>
      <c r="P19" s="108"/>
    </row>
    <row r="20" spans="1:16" ht="17.25" customHeight="1" x14ac:dyDescent="0.45">
      <c r="B20" s="12"/>
      <c r="C20" s="12"/>
      <c r="D20" s="12"/>
      <c r="E20" s="12"/>
    </row>
    <row r="21" spans="1:16" ht="17.25" customHeight="1" x14ac:dyDescent="0.35"/>
    <row r="22" spans="1:16" ht="18.5" x14ac:dyDescent="0.45">
      <c r="A22" s="91" t="s">
        <v>11</v>
      </c>
      <c r="B22" s="9"/>
      <c r="C22" s="9"/>
      <c r="D22" s="9"/>
      <c r="E22" s="9"/>
      <c r="F22" s="9"/>
      <c r="G22" s="9"/>
      <c r="H22" s="9"/>
      <c r="I22" s="9"/>
    </row>
    <row r="23" spans="1:16" x14ac:dyDescent="0.35">
      <c r="A23" s="6"/>
    </row>
    <row r="24" spans="1:16" ht="18.75" customHeight="1" x14ac:dyDescent="0.45">
      <c r="A24" s="11" t="s">
        <v>350</v>
      </c>
      <c r="B24" s="12"/>
      <c r="C24" s="101" t="s">
        <v>349</v>
      </c>
      <c r="D24" s="101"/>
      <c r="E24" s="101"/>
      <c r="F24" s="101"/>
      <c r="G24" s="101"/>
      <c r="H24" s="101"/>
      <c r="I24" s="101"/>
    </row>
    <row r="25" spans="1:16" ht="28.5" customHeight="1" x14ac:dyDescent="0.35">
      <c r="A25" s="40" t="s">
        <v>63</v>
      </c>
      <c r="B25" s="38"/>
      <c r="C25" s="98" t="s">
        <v>342</v>
      </c>
      <c r="D25" s="98"/>
      <c r="E25" s="98"/>
      <c r="F25" s="98"/>
      <c r="G25" s="98"/>
      <c r="H25" s="98"/>
      <c r="I25" s="98"/>
    </row>
    <row r="26" spans="1:16" ht="18.5" x14ac:dyDescent="0.45">
      <c r="A26" s="12"/>
      <c r="B26" s="12"/>
      <c r="C26" s="102" t="str">
        <f>IF(C25="Non","Le dispositif ProA n'est pas accessible pour cette formation","")</f>
        <v/>
      </c>
      <c r="D26" s="102"/>
      <c r="E26" s="102"/>
      <c r="F26" s="102"/>
      <c r="G26" s="102"/>
      <c r="H26" s="102"/>
      <c r="I26" s="102"/>
    </row>
    <row r="27" spans="1:16" ht="18.5" x14ac:dyDescent="0.45">
      <c r="A27" s="11" t="s">
        <v>15</v>
      </c>
      <c r="B27" s="12"/>
      <c r="C27" s="37" t="s">
        <v>16</v>
      </c>
      <c r="D27" s="37"/>
      <c r="E27" s="37"/>
      <c r="F27" s="37"/>
      <c r="G27" s="37"/>
      <c r="H27" s="37"/>
    </row>
    <row r="28" spans="1:16" ht="32.25" customHeight="1" x14ac:dyDescent="0.35">
      <c r="A28" s="41" t="s">
        <v>343</v>
      </c>
      <c r="C28" s="109" t="s">
        <v>344</v>
      </c>
      <c r="D28" s="109"/>
      <c r="E28" s="109"/>
      <c r="F28" s="109"/>
      <c r="G28" s="109"/>
      <c r="H28" s="109"/>
      <c r="I28" s="109"/>
    </row>
    <row r="29" spans="1:16" ht="18.5" x14ac:dyDescent="0.45">
      <c r="A29" s="12"/>
      <c r="B29" s="12"/>
    </row>
    <row r="30" spans="1:16" ht="18.5" x14ac:dyDescent="0.45">
      <c r="A30" s="11" t="s">
        <v>17</v>
      </c>
      <c r="B30" s="12"/>
    </row>
    <row r="31" spans="1:16" ht="56.25" customHeight="1" x14ac:dyDescent="0.35">
      <c r="A31" s="42" t="s">
        <v>66</v>
      </c>
      <c r="B31" s="36"/>
      <c r="I31" s="36"/>
    </row>
    <row r="32" spans="1:16" ht="21.75" customHeight="1" x14ac:dyDescent="0.45">
      <c r="A32" s="12"/>
      <c r="B32" s="12"/>
    </row>
    <row r="33" spans="1:11" ht="21.75" customHeight="1" x14ac:dyDescent="0.35"/>
    <row r="34" spans="1:11" ht="18.5" x14ac:dyDescent="0.45">
      <c r="A34" s="91" t="s">
        <v>19</v>
      </c>
      <c r="B34" s="9"/>
      <c r="C34" s="9"/>
      <c r="D34" s="9"/>
      <c r="E34" s="9"/>
      <c r="F34" s="9"/>
      <c r="G34" s="9"/>
      <c r="H34" s="9"/>
      <c r="I34" s="9"/>
    </row>
    <row r="35" spans="1:11" x14ac:dyDescent="0.35">
      <c r="A35" s="6"/>
    </row>
    <row r="36" spans="1:11" ht="18.5" x14ac:dyDescent="0.45">
      <c r="A36" s="11" t="s">
        <v>351</v>
      </c>
      <c r="B36" s="12"/>
      <c r="E36" s="11" t="s">
        <v>352</v>
      </c>
    </row>
    <row r="37" spans="1:11" ht="19.5" customHeight="1" x14ac:dyDescent="0.45">
      <c r="A37" s="14" t="s">
        <v>20</v>
      </c>
      <c r="B37" s="43"/>
      <c r="E37" s="105">
        <v>2023</v>
      </c>
      <c r="F37" s="105">
        <v>2024</v>
      </c>
      <c r="G37" s="105">
        <v>2025</v>
      </c>
      <c r="H37" s="105">
        <v>2026</v>
      </c>
      <c r="I37" s="105" t="s">
        <v>21</v>
      </c>
    </row>
    <row r="38" spans="1:11" ht="19.5" customHeight="1" x14ac:dyDescent="0.45">
      <c r="A38" s="15" t="s">
        <v>22</v>
      </c>
      <c r="B38" s="43"/>
      <c r="E38" s="105"/>
      <c r="F38" s="105"/>
      <c r="G38" s="105"/>
      <c r="H38" s="105"/>
      <c r="I38" s="105"/>
    </row>
    <row r="39" spans="1:11" ht="19.5" customHeight="1" x14ac:dyDescent="0.45">
      <c r="A39" s="16" t="s">
        <v>21</v>
      </c>
      <c r="B39" s="17">
        <f>SUM(B37:B38)</f>
        <v>0</v>
      </c>
      <c r="C39" s="8"/>
      <c r="E39" s="44"/>
      <c r="F39" s="44"/>
      <c r="G39" s="44"/>
      <c r="H39" s="44"/>
      <c r="I39" s="20">
        <f>SUM(E39:H39)</f>
        <v>0</v>
      </c>
    </row>
    <row r="40" spans="1:11" ht="18.5" x14ac:dyDescent="0.45">
      <c r="A40" s="7"/>
      <c r="B40" s="12"/>
      <c r="E40" s="99" t="str">
        <f>IF(I39=B39,"","Erreur de saisie, le volume horaire ventilé doit être égal à la durée de la formation saisie ci-dessus")</f>
        <v/>
      </c>
      <c r="F40" s="99"/>
      <c r="G40" s="99"/>
      <c r="H40" s="99"/>
      <c r="I40" s="99"/>
      <c r="J40" s="29"/>
      <c r="K40" s="29"/>
    </row>
    <row r="41" spans="1:11" ht="18.5" x14ac:dyDescent="0.45">
      <c r="A41" s="12"/>
      <c r="B41" s="12"/>
      <c r="E41" s="100"/>
      <c r="F41" s="100"/>
      <c r="G41" s="100"/>
      <c r="H41" s="100"/>
      <c r="I41" s="100"/>
    </row>
    <row r="42" spans="1:11" ht="18.5" x14ac:dyDescent="0.45">
      <c r="A42" s="11" t="s">
        <v>353</v>
      </c>
      <c r="B42" s="12"/>
      <c r="E42" s="100"/>
      <c r="F42" s="100"/>
      <c r="G42" s="100"/>
      <c r="H42" s="100"/>
      <c r="I42" s="100"/>
    </row>
    <row r="43" spans="1:11" s="13" customFormat="1" ht="19.5" customHeight="1" x14ac:dyDescent="0.45">
      <c r="A43" s="19" t="s">
        <v>23</v>
      </c>
      <c r="B43" s="45"/>
      <c r="C43" s="28"/>
      <c r="F43" s="34" t="str">
        <f>IF(I39=B39,"","Différence :")</f>
        <v/>
      </c>
      <c r="G43" s="35" t="str">
        <f>IF(I39&lt;B39,I39-B39,IF(I39&gt;B39,I39-B39,""))</f>
        <v/>
      </c>
    </row>
    <row r="44" spans="1:11" s="13" customFormat="1" ht="19.5" customHeight="1" x14ac:dyDescent="0.35">
      <c r="A44" s="19" t="s">
        <v>24</v>
      </c>
      <c r="B44" s="45"/>
      <c r="C44" s="28"/>
    </row>
    <row r="45" spans="1:11" s="13" customFormat="1" ht="19.5" customHeight="1" x14ac:dyDescent="0.35">
      <c r="A45" s="19" t="s">
        <v>25</v>
      </c>
      <c r="B45" s="45"/>
      <c r="C45" s="28"/>
    </row>
    <row r="46" spans="1:11" s="13" customFormat="1" ht="19.5" customHeight="1" x14ac:dyDescent="0.35">
      <c r="A46" s="19" t="s">
        <v>26</v>
      </c>
      <c r="B46" s="45"/>
    </row>
    <row r="47" spans="1:11" s="13" customFormat="1" ht="19.5" customHeight="1" x14ac:dyDescent="0.35">
      <c r="A47" s="19" t="s">
        <v>21</v>
      </c>
      <c r="B47" s="90">
        <f>SUM(B43:B46)</f>
        <v>0</v>
      </c>
    </row>
    <row r="49" spans="1:13" ht="17.25" customHeight="1" x14ac:dyDescent="0.35"/>
    <row r="50" spans="1:13" ht="18.5" x14ac:dyDescent="0.35">
      <c r="A50" s="94" t="s">
        <v>28</v>
      </c>
      <c r="B50" s="94"/>
      <c r="C50" s="94"/>
      <c r="D50" s="94"/>
      <c r="E50" s="94"/>
      <c r="F50" s="94"/>
      <c r="G50" s="94"/>
      <c r="H50" s="94"/>
      <c r="I50" s="94"/>
      <c r="L50" s="33"/>
    </row>
    <row r="53" spans="1:13" ht="24.75" customHeight="1" x14ac:dyDescent="0.35">
      <c r="B53" s="105" t="s">
        <v>29</v>
      </c>
      <c r="C53" s="105"/>
      <c r="D53" s="105" t="s">
        <v>30</v>
      </c>
      <c r="E53" s="105"/>
    </row>
    <row r="54" spans="1:13" ht="24.75" customHeight="1" x14ac:dyDescent="0.35">
      <c r="A54" s="18" t="s">
        <v>23</v>
      </c>
      <c r="B54" s="114">
        <f>IF(B43&lt;=données!G33,B43,données!G33)</f>
        <v>0</v>
      </c>
      <c r="C54" s="93"/>
      <c r="D54" s="113">
        <f>B43-B54</f>
        <v>0</v>
      </c>
      <c r="E54" s="113"/>
    </row>
    <row r="55" spans="1:13" ht="24.75" customHeight="1" x14ac:dyDescent="0.35">
      <c r="A55" s="18" t="s">
        <v>24</v>
      </c>
      <c r="B55" s="92" t="e">
        <f>IF(données!I13&gt;=B44,B44,données!I13)</f>
        <v>#VALUE!</v>
      </c>
      <c r="C55" s="93"/>
      <c r="D55" s="113" t="e">
        <f>B44-B55</f>
        <v>#VALUE!</v>
      </c>
      <c r="E55" s="113"/>
    </row>
    <row r="56" spans="1:13" ht="24.75" customHeight="1" x14ac:dyDescent="0.35">
      <c r="A56" s="18" t="s">
        <v>25</v>
      </c>
      <c r="B56" s="92" t="e">
        <f>IF(données!J13&gt;=B45,B45,données!J13)</f>
        <v>#VALUE!</v>
      </c>
      <c r="C56" s="93"/>
      <c r="D56" s="113" t="e">
        <f>B45-B56</f>
        <v>#VALUE!</v>
      </c>
      <c r="E56" s="113"/>
    </row>
    <row r="57" spans="1:13" ht="24.75" customHeight="1" x14ac:dyDescent="0.35">
      <c r="A57" s="18" t="s">
        <v>31</v>
      </c>
      <c r="B57" s="92" t="e">
        <f>IF(A25=données!A27,"Pas de prise en charge",IF(données!K13&gt;=données!J9,données!J9,données!K13))</f>
        <v>#VALUE!</v>
      </c>
      <c r="C57" s="93"/>
      <c r="D57" s="113" t="e">
        <f>IF(A25=données!A27,B46,B46-B57)</f>
        <v>#VALUE!</v>
      </c>
      <c r="E57" s="113"/>
      <c r="H57" s="29"/>
      <c r="M57" s="33"/>
    </row>
    <row r="58" spans="1:13" ht="24.75" customHeight="1" x14ac:dyDescent="0.35">
      <c r="A58" s="39" t="s">
        <v>21</v>
      </c>
      <c r="B58" s="92" t="e">
        <f>SUM(B54:C57)</f>
        <v>#VALUE!</v>
      </c>
      <c r="C58" s="93"/>
      <c r="D58" s="92" t="e">
        <f>SUM(D54:E57)</f>
        <v>#VALUE!</v>
      </c>
      <c r="E58" s="93"/>
    </row>
    <row r="59" spans="1:13" ht="44.15" customHeight="1" x14ac:dyDescent="0.35"/>
    <row r="60" spans="1:13" ht="29.25" customHeight="1" x14ac:dyDescent="0.35">
      <c r="A60" s="112" t="s">
        <v>32</v>
      </c>
      <c r="B60" s="112"/>
      <c r="C60" s="112"/>
      <c r="D60" s="112"/>
      <c r="E60" s="112"/>
      <c r="F60" s="112"/>
      <c r="G60" s="112"/>
      <c r="H60" s="112"/>
      <c r="I60" s="112"/>
    </row>
    <row r="61" spans="1:13" ht="23.5" x14ac:dyDescent="0.55000000000000004">
      <c r="A61" s="97" t="s">
        <v>345</v>
      </c>
      <c r="B61" s="97"/>
      <c r="C61" s="97"/>
      <c r="D61" s="97"/>
      <c r="E61" s="97"/>
      <c r="F61" s="97"/>
      <c r="G61" s="97"/>
      <c r="H61" s="97"/>
      <c r="I61" s="97"/>
    </row>
  </sheetData>
  <sheetProtection algorithmName="SHA-512" hashValue="X6rdjwYGpoC9h/iMb/MfyAm/tMa6E6qwppcYfzvvAyffce/YW7F8QWAaRKWJqRBYua4Tqzqr9/vPltG/dFiirA==" saltValue="Z/C0BNlegQQ1xaMmiyVy9w==" spinCount="100000" sheet="1" formatCells="0" formatColumns="0" formatRows="0" insertColumns="0" insertRows="0" insertHyperlinks="0" deleteColumns="0" deleteRows="0" sort="0" autoFilter="0" pivotTables="0"/>
  <mergeCells count="36">
    <mergeCell ref="A61:I61"/>
    <mergeCell ref="J18:P19"/>
    <mergeCell ref="C25:I25"/>
    <mergeCell ref="C28:I28"/>
    <mergeCell ref="A12:B12"/>
    <mergeCell ref="G12:I12"/>
    <mergeCell ref="A60:I60"/>
    <mergeCell ref="B58:C58"/>
    <mergeCell ref="B56:C56"/>
    <mergeCell ref="B53:C53"/>
    <mergeCell ref="D53:E53"/>
    <mergeCell ref="D54:E54"/>
    <mergeCell ref="D57:E57"/>
    <mergeCell ref="D55:E55"/>
    <mergeCell ref="D56:E56"/>
    <mergeCell ref="B54:C54"/>
    <mergeCell ref="A2:I2"/>
    <mergeCell ref="A8:I8"/>
    <mergeCell ref="E37:E38"/>
    <mergeCell ref="F37:F38"/>
    <mergeCell ref="G37:G38"/>
    <mergeCell ref="H37:H38"/>
    <mergeCell ref="I37:I38"/>
    <mergeCell ref="C18:I18"/>
    <mergeCell ref="C19:I19"/>
    <mergeCell ref="B57:C57"/>
    <mergeCell ref="B55:C55"/>
    <mergeCell ref="D58:E58"/>
    <mergeCell ref="A50:I50"/>
    <mergeCell ref="A4:I4"/>
    <mergeCell ref="A5:I5"/>
    <mergeCell ref="A6:I6"/>
    <mergeCell ref="A13:B13"/>
    <mergeCell ref="E40:I42"/>
    <mergeCell ref="C24:I24"/>
    <mergeCell ref="C26:I26"/>
  </mergeCells>
  <phoneticPr fontId="14" type="noConversion"/>
  <dataValidations count="1">
    <dataValidation type="list" allowBlank="1" showInputMessage="1" showErrorMessage="1" sqref="C25:I25" xr:uid="{2D0CF8A6-441A-4EEE-9615-490B7A57D59D}">
      <formula1>"Sélectionnez une réponse,Oui,Non"</formula1>
    </dataValidation>
  </dataValidations>
  <printOptions horizontalCentered="1"/>
  <pageMargins left="0.70866141732283472" right="0.70866141732283472" top="0.74803149606299213" bottom="0.74803149606299213" header="0.31496062992125984" footer="0.31496062992125984"/>
  <pageSetup paperSize="9" scale="46" orientation="portrait" r:id="rId1"/>
  <ignoredErrors>
    <ignoredError sqref="B55:E57 B58:E58" evalError="1"/>
  </ignoredError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32" id="{618107F7-8229-4B74-AE9E-55606455E467}">
            <xm:f>$C$19=données!$A$19</xm:f>
            <x14:dxf>
              <font>
                <b val="0"/>
                <i val="0"/>
                <strike val="0"/>
                <color theme="0"/>
              </font>
              <fill>
                <patternFill patternType="none">
                  <fgColor indexed="64"/>
                  <bgColor auto="1"/>
                </patternFill>
              </fill>
              <border>
                <left/>
                <right/>
                <top/>
                <bottom/>
                <vertical/>
                <horizontal/>
              </border>
            </x14:dxf>
          </x14:cfRule>
          <xm:sqref>A21:K45 A48:K59 A46:D47 J46:K47</xm:sqref>
        </x14:conditionalFormatting>
        <x14:conditionalFormatting xmlns:xm="http://schemas.microsoft.com/office/excel/2006/main">
          <x14:cfRule type="expression" priority="130" id="{6E5B8F05-0EE3-4E48-9E52-2494B4F94F35}">
            <xm:f>$C$19=données!$A$21</xm:f>
            <x14:dxf>
              <font>
                <b val="0"/>
                <i val="0"/>
                <strike val="0"/>
                <color theme="0"/>
              </font>
              <fill>
                <patternFill patternType="none">
                  <fgColor indexed="64"/>
                  <bgColor auto="1"/>
                </patternFill>
              </fill>
              <border>
                <left/>
                <right/>
                <top/>
                <bottom/>
                <vertical/>
                <horizontal/>
              </border>
            </x14:dxf>
          </x14:cfRule>
          <x14:cfRule type="expression" priority="131" id="{E20EE816-2F18-4BFD-849A-80438AB284A3}">
            <xm:f>$C$19=données!$A$20</xm:f>
            <x14:dxf>
              <font>
                <b val="0"/>
                <i val="0"/>
                <strike val="0"/>
                <color theme="0"/>
              </font>
              <fill>
                <patternFill patternType="none">
                  <fgColor indexed="64"/>
                  <bgColor auto="1"/>
                </patternFill>
              </fill>
              <border>
                <left/>
                <right/>
                <top/>
                <bottom/>
                <vertical/>
                <horizontal/>
              </border>
            </x14:dxf>
          </x14:cfRule>
          <xm:sqref>A33:K45 A48:K59 A46:D47 J46:K47</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9D5BC703-41E4-428F-A8F2-BBE906073924}">
          <x14:formula1>
            <xm:f>données!$A$24:$A$27</xm:f>
          </x14:formula1>
          <xm:sqref>A25</xm:sqref>
        </x14:dataValidation>
        <x14:dataValidation type="list" allowBlank="1" showInputMessage="1" showErrorMessage="1" xr:uid="{D0994709-DEED-4CC4-B8D3-F7BAACA3F969}">
          <x14:formula1>
            <xm:f>données!$A$2:$A$5</xm:f>
          </x14:formula1>
          <xm:sqref>A13:B13</xm:sqref>
        </x14:dataValidation>
        <x14:dataValidation type="list" allowBlank="1" showInputMessage="1" showErrorMessage="1" xr:uid="{DEA5F277-6BE9-4D86-B5D4-2B17FA0F5F30}">
          <x14:formula1>
            <xm:f>données!$A$8:$A$12</xm:f>
          </x14:formula1>
          <xm:sqref>A19</xm:sqref>
        </x14:dataValidation>
        <x14:dataValidation type="list" allowBlank="1" showInputMessage="1" showErrorMessage="1" xr:uid="{012FE066-176F-48DF-94A0-62B5FCE6091A}">
          <x14:formula1>
            <xm:f>données!$A$15:$A$21</xm:f>
          </x14:formula1>
          <xm:sqref>C19:I19</xm:sqref>
        </x14:dataValidation>
        <x14:dataValidation type="list" allowBlank="1" showInputMessage="1" showErrorMessage="1" xr:uid="{EF22CBB7-07BA-421C-AEF1-6559AED2258F}">
          <x14:formula1>
            <xm:f>données!$A$35:$A$41</xm:f>
          </x14:formula1>
          <xm:sqref>A31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513C2-C08A-4FFE-9D78-49A5B1137D6A}">
  <dimension ref="A1:M41"/>
  <sheetViews>
    <sheetView topLeftCell="A10" workbookViewId="0">
      <selection activeCell="C37" sqref="C37"/>
    </sheetView>
  </sheetViews>
  <sheetFormatPr baseColWidth="10" defaultColWidth="11.453125" defaultRowHeight="14.5" x14ac:dyDescent="0.35"/>
  <cols>
    <col min="1" max="1" width="93.54296875" bestFit="1" customWidth="1"/>
    <col min="4" max="4" width="30" customWidth="1"/>
    <col min="7" max="7" width="14.26953125" customWidth="1"/>
  </cols>
  <sheetData>
    <row r="1" spans="1:13" x14ac:dyDescent="0.35">
      <c r="A1" s="1" t="s">
        <v>6</v>
      </c>
      <c r="C1" s="21" t="s">
        <v>33</v>
      </c>
      <c r="D1" s="2"/>
      <c r="E1" s="2"/>
    </row>
    <row r="2" spans="1:13" x14ac:dyDescent="0.35">
      <c r="A2" t="s">
        <v>7</v>
      </c>
      <c r="C2" s="2" t="s">
        <v>34</v>
      </c>
      <c r="D2" s="5">
        <v>30</v>
      </c>
      <c r="E2" s="5">
        <v>70</v>
      </c>
      <c r="F2" s="5">
        <v>14</v>
      </c>
      <c r="H2" s="32"/>
      <c r="I2" s="5" t="s">
        <v>35</v>
      </c>
      <c r="J2" s="5" t="s">
        <v>36</v>
      </c>
      <c r="K2" s="5" t="s">
        <v>13</v>
      </c>
    </row>
    <row r="3" spans="1:13" x14ac:dyDescent="0.35">
      <c r="A3" s="2" t="s">
        <v>37</v>
      </c>
      <c r="C3" s="2" t="s">
        <v>38</v>
      </c>
      <c r="D3" s="5" t="s">
        <v>39</v>
      </c>
      <c r="E3" s="5" t="s">
        <v>13</v>
      </c>
      <c r="F3" s="5" t="s">
        <v>36</v>
      </c>
      <c r="H3" s="5" t="s">
        <v>33</v>
      </c>
      <c r="I3" s="5">
        <f>données!E19*données!D2</f>
        <v>0</v>
      </c>
      <c r="J3" s="115">
        <f>données!E19*données!F2</f>
        <v>0</v>
      </c>
      <c r="K3" s="115">
        <f>IF(données!C20&gt;3000,3000,données!C20)</f>
        <v>0</v>
      </c>
    </row>
    <row r="4" spans="1:13" x14ac:dyDescent="0.35">
      <c r="A4" s="2" t="s">
        <v>40</v>
      </c>
      <c r="H4" s="5" t="s">
        <v>41</v>
      </c>
      <c r="I4" s="5">
        <f>données!E19*données!D7</f>
        <v>0</v>
      </c>
      <c r="J4" s="115"/>
      <c r="K4" s="115"/>
    </row>
    <row r="5" spans="1:13" x14ac:dyDescent="0.35">
      <c r="A5" s="2" t="s">
        <v>42</v>
      </c>
      <c r="H5" s="5" t="s">
        <v>43</v>
      </c>
      <c r="I5" s="5">
        <f>données!E19*données!D12</f>
        <v>0</v>
      </c>
      <c r="J5" s="115"/>
      <c r="K5" s="115"/>
    </row>
    <row r="6" spans="1:13" x14ac:dyDescent="0.35">
      <c r="C6" s="21" t="s">
        <v>41</v>
      </c>
      <c r="D6" s="2"/>
      <c r="E6" s="2"/>
      <c r="F6" s="2"/>
    </row>
    <row r="7" spans="1:13" x14ac:dyDescent="0.35">
      <c r="A7" s="1" t="s">
        <v>9</v>
      </c>
      <c r="C7" s="2" t="s">
        <v>34</v>
      </c>
      <c r="D7" s="5">
        <v>12</v>
      </c>
      <c r="E7" s="5">
        <v>70</v>
      </c>
      <c r="F7" s="5">
        <v>14</v>
      </c>
    </row>
    <row r="8" spans="1:13" x14ac:dyDescent="0.35">
      <c r="A8" t="s">
        <v>340</v>
      </c>
      <c r="C8" s="2" t="s">
        <v>38</v>
      </c>
      <c r="D8" s="2" t="s">
        <v>44</v>
      </c>
      <c r="E8" s="5" t="s">
        <v>13</v>
      </c>
      <c r="F8" s="5" t="s">
        <v>36</v>
      </c>
    </row>
    <row r="9" spans="1:13" x14ac:dyDescent="0.35">
      <c r="A9" s="2" t="s">
        <v>45</v>
      </c>
      <c r="I9" s="27">
        <f>Simulateur!B39*données!E15</f>
        <v>0</v>
      </c>
      <c r="J9" s="27">
        <f>IF(Simulateur!B46&lt;=I9,Simulateur!B46,I9)</f>
        <v>0</v>
      </c>
    </row>
    <row r="10" spans="1:13" x14ac:dyDescent="0.35">
      <c r="A10" s="2" t="s">
        <v>46</v>
      </c>
    </row>
    <row r="11" spans="1:13" x14ac:dyDescent="0.35">
      <c r="A11" s="2" t="s">
        <v>47</v>
      </c>
      <c r="C11" s="21" t="s">
        <v>48</v>
      </c>
      <c r="D11" s="2"/>
      <c r="E11" s="2"/>
      <c r="F11" s="2"/>
    </row>
    <row r="12" spans="1:13" x14ac:dyDescent="0.35">
      <c r="A12" s="2" t="s">
        <v>49</v>
      </c>
      <c r="C12" s="2" t="s">
        <v>34</v>
      </c>
      <c r="D12" s="5">
        <v>30</v>
      </c>
      <c r="E12" s="5">
        <v>70</v>
      </c>
      <c r="F12" s="5">
        <v>14</v>
      </c>
      <c r="I12" s="25" t="s">
        <v>50</v>
      </c>
      <c r="J12" s="25" t="s">
        <v>51</v>
      </c>
      <c r="K12" s="25" t="s">
        <v>52</v>
      </c>
      <c r="L12" s="25" t="s">
        <v>53</v>
      </c>
      <c r="M12" s="30" t="s">
        <v>13</v>
      </c>
    </row>
    <row r="13" spans="1:13" x14ac:dyDescent="0.35">
      <c r="C13" s="2" t="s">
        <v>38</v>
      </c>
      <c r="D13" s="2" t="s">
        <v>44</v>
      </c>
      <c r="E13" s="5" t="s">
        <v>13</v>
      </c>
      <c r="F13" s="5" t="s">
        <v>36</v>
      </c>
      <c r="I13" s="26" t="e">
        <f>données!G33-Simulateur!B54</f>
        <v>#VALUE!</v>
      </c>
      <c r="J13" s="26" t="e">
        <f>I13-Simulateur!B55</f>
        <v>#VALUE!</v>
      </c>
      <c r="K13" s="26" t="e">
        <f>J13-Simulateur!B56</f>
        <v>#VALUE!</v>
      </c>
      <c r="L13" s="26" t="e">
        <f>K13-Simulateur!B57</f>
        <v>#VALUE!</v>
      </c>
    </row>
    <row r="14" spans="1:13" x14ac:dyDescent="0.35">
      <c r="A14" s="1" t="s">
        <v>54</v>
      </c>
    </row>
    <row r="15" spans="1:13" x14ac:dyDescent="0.35">
      <c r="A15" t="s">
        <v>10</v>
      </c>
      <c r="D15" s="22" t="s">
        <v>55</v>
      </c>
      <c r="E15">
        <v>11.52</v>
      </c>
    </row>
    <row r="16" spans="1:13" x14ac:dyDescent="0.35">
      <c r="A16" s="4" t="s">
        <v>56</v>
      </c>
    </row>
    <row r="17" spans="1:5" x14ac:dyDescent="0.35">
      <c r="A17" s="4" t="s">
        <v>18</v>
      </c>
    </row>
    <row r="18" spans="1:5" x14ac:dyDescent="0.35">
      <c r="A18" s="4" t="s">
        <v>57</v>
      </c>
      <c r="C18" s="23" t="s">
        <v>58</v>
      </c>
      <c r="D18" s="23" t="s">
        <v>41</v>
      </c>
      <c r="E18" t="s">
        <v>59</v>
      </c>
    </row>
    <row r="19" spans="1:5" x14ac:dyDescent="0.35">
      <c r="A19" s="4" t="s">
        <v>60</v>
      </c>
      <c r="C19" s="23">
        <f>IF(Simulateur!A25="Formation diplômante / titre RNCP",30,IF(Simulateur!A25="Cléa",14,70))</f>
        <v>70</v>
      </c>
      <c r="D19" s="23">
        <f>IF(Simulateur!A25="Formation diplômante / titre RNCP",12,IF(Simulateur!A25="Cléa",14,70))</f>
        <v>70</v>
      </c>
      <c r="E19" s="24">
        <f>Simulateur!B39</f>
        <v>0</v>
      </c>
    </row>
    <row r="20" spans="1:5" x14ac:dyDescent="0.35">
      <c r="A20" s="4" t="s">
        <v>61</v>
      </c>
      <c r="C20" s="23">
        <f>$E$19*C19</f>
        <v>0</v>
      </c>
      <c r="D20" s="23">
        <f>E19*D19</f>
        <v>0</v>
      </c>
    </row>
    <row r="21" spans="1:5" x14ac:dyDescent="0.35">
      <c r="A21" s="4" t="s">
        <v>62</v>
      </c>
      <c r="B21" t="s">
        <v>13</v>
      </c>
      <c r="C21" s="31">
        <f>IF(C20&gt;3000,3000,C20)</f>
        <v>0</v>
      </c>
    </row>
    <row r="23" spans="1:5" x14ac:dyDescent="0.35">
      <c r="A23" s="1" t="s">
        <v>11</v>
      </c>
    </row>
    <row r="24" spans="1:5" x14ac:dyDescent="0.35">
      <c r="A24" s="48" t="s">
        <v>63</v>
      </c>
    </row>
    <row r="25" spans="1:5" x14ac:dyDescent="0.35">
      <c r="A25" s="2" t="s">
        <v>44</v>
      </c>
    </row>
    <row r="26" spans="1:5" x14ac:dyDescent="0.35">
      <c r="A26" s="2" t="s">
        <v>36</v>
      </c>
    </row>
    <row r="27" spans="1:5" x14ac:dyDescent="0.35">
      <c r="A27" s="2" t="s">
        <v>13</v>
      </c>
    </row>
    <row r="29" spans="1:5" x14ac:dyDescent="0.35">
      <c r="A29" s="1" t="s">
        <v>12</v>
      </c>
    </row>
    <row r="30" spans="1:5" x14ac:dyDescent="0.35">
      <c r="A30" s="2" t="s">
        <v>342</v>
      </c>
    </row>
    <row r="31" spans="1:5" x14ac:dyDescent="0.35">
      <c r="A31" s="2" t="s">
        <v>14</v>
      </c>
    </row>
    <row r="32" spans="1:5" x14ac:dyDescent="0.35">
      <c r="A32" s="2" t="s">
        <v>64</v>
      </c>
    </row>
    <row r="33" spans="1:7" x14ac:dyDescent="0.35">
      <c r="C33" s="105" t="s">
        <v>27</v>
      </c>
      <c r="D33" s="105"/>
      <c r="E33" s="105"/>
      <c r="F33" s="105"/>
      <c r="G33" s="116" t="str">
        <f>IF(Simulateur!A25=données!A27,données!K3,IF(Simulateur!A25=données!A26,données!J3,IF(AND(Simulateur!A25=données!A25,Simulateur!A13=données!A4),données!I5,IF(AND(Simulateur!A25=données!A25,Simulateur!A13=données!A3),données!I5,IF(AND(Simulateur!A25=données!A25,Simulateur!A13=données!A5),données!I4,"")))))</f>
        <v/>
      </c>
    </row>
    <row r="34" spans="1:7" x14ac:dyDescent="0.35">
      <c r="A34" s="3" t="s">
        <v>65</v>
      </c>
      <c r="C34" s="105"/>
      <c r="D34" s="105"/>
      <c r="E34" s="105"/>
      <c r="F34" s="105"/>
      <c r="G34" s="116"/>
    </row>
    <row r="35" spans="1:7" x14ac:dyDescent="0.35">
      <c r="A35" t="s">
        <v>66</v>
      </c>
    </row>
    <row r="36" spans="1:7" x14ac:dyDescent="0.35">
      <c r="A36" s="4" t="s">
        <v>56</v>
      </c>
    </row>
    <row r="37" spans="1:7" x14ac:dyDescent="0.35">
      <c r="A37" s="4" t="s">
        <v>18</v>
      </c>
    </row>
    <row r="38" spans="1:7" x14ac:dyDescent="0.35">
      <c r="A38" s="4" t="s">
        <v>57</v>
      </c>
    </row>
    <row r="39" spans="1:7" x14ac:dyDescent="0.35">
      <c r="A39" s="4" t="s">
        <v>60</v>
      </c>
    </row>
    <row r="40" spans="1:7" x14ac:dyDescent="0.35">
      <c r="A40" s="4" t="s">
        <v>61</v>
      </c>
    </row>
    <row r="41" spans="1:7" x14ac:dyDescent="0.35">
      <c r="A41" s="4" t="s">
        <v>62</v>
      </c>
    </row>
  </sheetData>
  <mergeCells count="4">
    <mergeCell ref="J3:J5"/>
    <mergeCell ref="K3:K5"/>
    <mergeCell ref="C33:F34"/>
    <mergeCell ref="G33:G34"/>
  </mergeCells>
  <conditionalFormatting sqref="I9:J9 I12:M13">
    <cfRule type="expression" dxfId="5" priority="196">
      <formula>$A$25=$A$21</formula>
    </cfRule>
    <cfRule type="expression" dxfId="4" priority="197">
      <formula>$A$25=$A$20</formula>
    </cfRule>
    <cfRule type="expression" dxfId="3" priority="198">
      <formula>$A$25=$A$19</formula>
    </cfRule>
  </conditionalFormatting>
  <conditionalFormatting sqref="C33:G34">
    <cfRule type="expression" dxfId="2" priority="3">
      <formula>$C$19=$A$19</formula>
    </cfRule>
  </conditionalFormatting>
  <conditionalFormatting sqref="C33:G34">
    <cfRule type="expression" dxfId="1" priority="1">
      <formula>$C$19=$A$21</formula>
    </cfRule>
    <cfRule type="expression" dxfId="0" priority="2">
      <formula>$C$19=$A$20</formula>
    </cfRule>
  </conditionalFormatting>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587DA-0B68-44FD-9D2A-F75268643E67}">
  <dimension ref="A1:D117"/>
  <sheetViews>
    <sheetView showGridLines="0" topLeftCell="A108" zoomScale="96" zoomScaleNormal="96" workbookViewId="0">
      <selection activeCell="D119" sqref="D119"/>
    </sheetView>
  </sheetViews>
  <sheetFormatPr baseColWidth="10" defaultColWidth="11.453125" defaultRowHeight="14.5" x14ac:dyDescent="0.35"/>
  <cols>
    <col min="1" max="1" width="43" bestFit="1" customWidth="1"/>
    <col min="2" max="2" width="12.26953125" customWidth="1"/>
    <col min="3" max="3" width="19.81640625" customWidth="1"/>
    <col min="4" max="4" width="46" customWidth="1"/>
  </cols>
  <sheetData>
    <row r="1" spans="1:4" ht="57.65" customHeight="1" x14ac:dyDescent="0.35">
      <c r="A1" s="117" t="s">
        <v>67</v>
      </c>
      <c r="B1" s="117"/>
      <c r="C1" s="117"/>
      <c r="D1" s="117"/>
    </row>
    <row r="3" spans="1:4" ht="23.5" customHeight="1" x14ac:dyDescent="0.35">
      <c r="A3" s="118" t="s">
        <v>68</v>
      </c>
      <c r="B3" s="118"/>
      <c r="C3" s="118"/>
      <c r="D3" s="118"/>
    </row>
    <row r="4" spans="1:4" ht="20.5" customHeight="1" x14ac:dyDescent="0.35">
      <c r="A4" s="118"/>
      <c r="B4" s="118"/>
      <c r="C4" s="118"/>
      <c r="D4" s="118"/>
    </row>
    <row r="5" spans="1:4" ht="15" thickBot="1" x14ac:dyDescent="0.4"/>
    <row r="6" spans="1:4" ht="38.15" customHeight="1" thickBot="1" x14ac:dyDescent="0.4">
      <c r="A6" s="61" t="s">
        <v>69</v>
      </c>
      <c r="B6" s="61" t="s">
        <v>70</v>
      </c>
      <c r="C6" s="61" t="s">
        <v>71</v>
      </c>
      <c r="D6" s="62" t="s">
        <v>72</v>
      </c>
    </row>
    <row r="7" spans="1:4" ht="36" customHeight="1" thickBot="1" x14ac:dyDescent="0.4">
      <c r="A7" s="52" t="s">
        <v>73</v>
      </c>
      <c r="B7" s="53" t="s">
        <v>74</v>
      </c>
      <c r="C7" s="54">
        <v>45292</v>
      </c>
      <c r="D7" s="55" t="s">
        <v>75</v>
      </c>
    </row>
    <row r="8" spans="1:4" ht="36" customHeight="1" thickBot="1" x14ac:dyDescent="0.4">
      <c r="A8" s="69" t="s">
        <v>76</v>
      </c>
      <c r="B8" s="70" t="s">
        <v>77</v>
      </c>
      <c r="C8" s="71">
        <v>45292</v>
      </c>
      <c r="D8" s="72" t="s">
        <v>78</v>
      </c>
    </row>
    <row r="9" spans="1:4" ht="36" customHeight="1" thickBot="1" x14ac:dyDescent="0.4">
      <c r="A9" s="56" t="s">
        <v>79</v>
      </c>
      <c r="B9" s="53" t="s">
        <v>80</v>
      </c>
      <c r="C9" s="54">
        <v>45292</v>
      </c>
      <c r="D9" s="57" t="s">
        <v>81</v>
      </c>
    </row>
    <row r="10" spans="1:4" ht="36" customHeight="1" thickBot="1" x14ac:dyDescent="0.4">
      <c r="A10" s="80" t="s">
        <v>82</v>
      </c>
      <c r="B10" s="70" t="s">
        <v>83</v>
      </c>
      <c r="C10" s="81" t="s">
        <v>84</v>
      </c>
      <c r="D10" s="72" t="s">
        <v>81</v>
      </c>
    </row>
    <row r="11" spans="1:4" ht="36" customHeight="1" thickBot="1" x14ac:dyDescent="0.4">
      <c r="A11" s="52" t="s">
        <v>85</v>
      </c>
      <c r="B11" s="53" t="s">
        <v>86</v>
      </c>
      <c r="C11" s="54">
        <v>45535</v>
      </c>
      <c r="D11" s="55" t="s">
        <v>87</v>
      </c>
    </row>
    <row r="12" spans="1:4" ht="36" customHeight="1" thickBot="1" x14ac:dyDescent="0.4">
      <c r="A12" s="69" t="s">
        <v>85</v>
      </c>
      <c r="B12" s="70" t="s">
        <v>86</v>
      </c>
      <c r="C12" s="71">
        <v>45535</v>
      </c>
      <c r="D12" s="72" t="s">
        <v>87</v>
      </c>
    </row>
    <row r="13" spans="1:4" ht="36" customHeight="1" thickBot="1" x14ac:dyDescent="0.4">
      <c r="A13" s="52" t="s">
        <v>88</v>
      </c>
      <c r="B13" s="53" t="s">
        <v>89</v>
      </c>
      <c r="C13" s="54">
        <v>46839</v>
      </c>
      <c r="D13" s="55" t="s">
        <v>90</v>
      </c>
    </row>
    <row r="14" spans="1:4" ht="36" customHeight="1" x14ac:dyDescent="0.35">
      <c r="A14" s="128" t="s">
        <v>91</v>
      </c>
      <c r="B14" s="130" t="s">
        <v>92</v>
      </c>
      <c r="C14" s="134">
        <v>46502</v>
      </c>
      <c r="D14" s="82" t="s">
        <v>93</v>
      </c>
    </row>
    <row r="15" spans="1:4" ht="36" customHeight="1" thickBot="1" x14ac:dyDescent="0.4">
      <c r="A15" s="129"/>
      <c r="B15" s="131"/>
      <c r="C15" s="135"/>
      <c r="D15" s="72" t="s">
        <v>94</v>
      </c>
    </row>
    <row r="16" spans="1:4" ht="36" customHeight="1" thickBot="1" x14ac:dyDescent="0.4">
      <c r="A16" s="52" t="s">
        <v>95</v>
      </c>
      <c r="B16" s="53" t="s">
        <v>96</v>
      </c>
      <c r="C16" s="54">
        <v>45535</v>
      </c>
      <c r="D16" s="55" t="s">
        <v>87</v>
      </c>
    </row>
    <row r="17" spans="1:4" ht="36" customHeight="1" x14ac:dyDescent="0.35">
      <c r="A17" s="128" t="s">
        <v>97</v>
      </c>
      <c r="B17" s="130" t="s">
        <v>98</v>
      </c>
      <c r="C17" s="132">
        <v>45900</v>
      </c>
      <c r="D17" s="82" t="s">
        <v>99</v>
      </c>
    </row>
    <row r="18" spans="1:4" ht="36" customHeight="1" thickBot="1" x14ac:dyDescent="0.4">
      <c r="A18" s="129"/>
      <c r="B18" s="131"/>
      <c r="C18" s="133"/>
      <c r="D18" s="72" t="s">
        <v>87</v>
      </c>
    </row>
    <row r="19" spans="1:4" ht="36" customHeight="1" x14ac:dyDescent="0.35">
      <c r="A19" s="119" t="s">
        <v>100</v>
      </c>
      <c r="B19" s="122" t="s">
        <v>101</v>
      </c>
      <c r="C19" s="125">
        <v>45292</v>
      </c>
      <c r="D19" s="58" t="s">
        <v>102</v>
      </c>
    </row>
    <row r="20" spans="1:4" ht="36" customHeight="1" thickBot="1" x14ac:dyDescent="0.4">
      <c r="A20" s="121"/>
      <c r="B20" s="124"/>
      <c r="C20" s="127"/>
      <c r="D20" s="55" t="s">
        <v>103</v>
      </c>
    </row>
    <row r="21" spans="1:4" ht="36" customHeight="1" thickBot="1" x14ac:dyDescent="0.4">
      <c r="A21" s="69" t="s">
        <v>104</v>
      </c>
      <c r="B21" s="70" t="s">
        <v>105</v>
      </c>
      <c r="C21" s="71">
        <v>45292</v>
      </c>
      <c r="D21" s="72" t="s">
        <v>106</v>
      </c>
    </row>
    <row r="22" spans="1:4" ht="36" customHeight="1" thickBot="1" x14ac:dyDescent="0.4">
      <c r="A22" s="52" t="s">
        <v>107</v>
      </c>
      <c r="B22" s="53" t="s">
        <v>108</v>
      </c>
      <c r="C22" s="54">
        <v>45169</v>
      </c>
      <c r="D22" s="55" t="s">
        <v>87</v>
      </c>
    </row>
    <row r="23" spans="1:4" ht="36" customHeight="1" thickBot="1" x14ac:dyDescent="0.4">
      <c r="A23" s="80" t="s">
        <v>109</v>
      </c>
      <c r="B23" s="70" t="s">
        <v>110</v>
      </c>
      <c r="C23" s="71">
        <v>45292</v>
      </c>
      <c r="D23" s="72" t="s">
        <v>111</v>
      </c>
    </row>
    <row r="24" spans="1:4" ht="55.5" customHeight="1" thickBot="1" x14ac:dyDescent="0.4">
      <c r="A24" s="52" t="s">
        <v>112</v>
      </c>
      <c r="B24" s="53" t="s">
        <v>113</v>
      </c>
      <c r="C24" s="54">
        <v>45292</v>
      </c>
      <c r="D24" s="55" t="s">
        <v>75</v>
      </c>
    </row>
    <row r="25" spans="1:4" ht="36" customHeight="1" x14ac:dyDescent="0.35">
      <c r="A25" s="128" t="s">
        <v>114</v>
      </c>
      <c r="B25" s="130" t="s">
        <v>115</v>
      </c>
      <c r="C25" s="132">
        <v>45169</v>
      </c>
      <c r="D25" s="82" t="s">
        <v>99</v>
      </c>
    </row>
    <row r="26" spans="1:4" ht="36" customHeight="1" thickBot="1" x14ac:dyDescent="0.4">
      <c r="A26" s="129"/>
      <c r="B26" s="131"/>
      <c r="C26" s="133"/>
      <c r="D26" s="72" t="s">
        <v>87</v>
      </c>
    </row>
    <row r="27" spans="1:4" ht="36" customHeight="1" thickBot="1" x14ac:dyDescent="0.4">
      <c r="A27" s="52" t="s">
        <v>116</v>
      </c>
      <c r="B27" s="53" t="s">
        <v>117</v>
      </c>
      <c r="C27" s="54">
        <v>45169</v>
      </c>
      <c r="D27" s="55" t="s">
        <v>87</v>
      </c>
    </row>
    <row r="28" spans="1:4" ht="36" customHeight="1" x14ac:dyDescent="0.35">
      <c r="A28" s="128" t="s">
        <v>118</v>
      </c>
      <c r="B28" s="130" t="s">
        <v>119</v>
      </c>
      <c r="C28" s="132">
        <v>45169</v>
      </c>
      <c r="D28" s="82" t="s">
        <v>120</v>
      </c>
    </row>
    <row r="29" spans="1:4" ht="36" customHeight="1" thickBot="1" x14ac:dyDescent="0.4">
      <c r="A29" s="129"/>
      <c r="B29" s="131"/>
      <c r="C29" s="133"/>
      <c r="D29" s="72" t="s">
        <v>87</v>
      </c>
    </row>
    <row r="30" spans="1:4" ht="36" customHeight="1" thickBot="1" x14ac:dyDescent="0.4">
      <c r="A30" s="52" t="s">
        <v>121</v>
      </c>
      <c r="B30" s="53" t="s">
        <v>122</v>
      </c>
      <c r="C30" s="54">
        <v>46630</v>
      </c>
      <c r="D30" s="55" t="s">
        <v>123</v>
      </c>
    </row>
    <row r="31" spans="1:4" ht="36" customHeight="1" thickBot="1" x14ac:dyDescent="0.4">
      <c r="A31" s="69" t="s">
        <v>124</v>
      </c>
      <c r="B31" s="70" t="s">
        <v>125</v>
      </c>
      <c r="C31" s="71">
        <v>45292</v>
      </c>
      <c r="D31" s="72" t="s">
        <v>103</v>
      </c>
    </row>
    <row r="32" spans="1:4" ht="36" customHeight="1" thickBot="1" x14ac:dyDescent="0.4">
      <c r="A32" s="52" t="s">
        <v>126</v>
      </c>
      <c r="B32" s="53" t="s">
        <v>127</v>
      </c>
      <c r="C32" s="54">
        <v>45292</v>
      </c>
      <c r="D32" s="55" t="s">
        <v>128</v>
      </c>
    </row>
    <row r="33" spans="1:4" ht="36" customHeight="1" thickBot="1" x14ac:dyDescent="0.4">
      <c r="A33" s="69" t="s">
        <v>129</v>
      </c>
      <c r="B33" s="70" t="s">
        <v>130</v>
      </c>
      <c r="C33" s="71">
        <v>46266</v>
      </c>
      <c r="D33" s="72" t="s">
        <v>131</v>
      </c>
    </row>
    <row r="34" spans="1:4" ht="36" customHeight="1" thickBot="1" x14ac:dyDescent="0.4">
      <c r="A34" s="52" t="s">
        <v>132</v>
      </c>
      <c r="B34" s="53" t="s">
        <v>133</v>
      </c>
      <c r="C34" s="54">
        <v>45901</v>
      </c>
      <c r="D34" s="55" t="s">
        <v>134</v>
      </c>
    </row>
    <row r="35" spans="1:4" ht="36" customHeight="1" thickBot="1" x14ac:dyDescent="0.4">
      <c r="A35" s="69" t="s">
        <v>135</v>
      </c>
      <c r="B35" s="70" t="s">
        <v>136</v>
      </c>
      <c r="C35" s="71">
        <v>45292</v>
      </c>
      <c r="D35" s="72" t="s">
        <v>111</v>
      </c>
    </row>
    <row r="36" spans="1:4" ht="36" customHeight="1" thickBot="1" x14ac:dyDescent="0.4">
      <c r="A36" s="52" t="s">
        <v>137</v>
      </c>
      <c r="B36" s="53" t="s">
        <v>138</v>
      </c>
      <c r="C36" s="54">
        <v>45292</v>
      </c>
      <c r="D36" s="55" t="s">
        <v>134</v>
      </c>
    </row>
    <row r="37" spans="1:4" ht="36" customHeight="1" thickBot="1" x14ac:dyDescent="0.4">
      <c r="A37" s="69" t="s">
        <v>139</v>
      </c>
      <c r="B37" s="70" t="s">
        <v>140</v>
      </c>
      <c r="C37" s="71">
        <v>45292</v>
      </c>
      <c r="D37" s="72" t="s">
        <v>134</v>
      </c>
    </row>
    <row r="38" spans="1:4" ht="36" customHeight="1" x14ac:dyDescent="0.35">
      <c r="A38" s="119" t="s">
        <v>141</v>
      </c>
      <c r="B38" s="122" t="s">
        <v>142</v>
      </c>
      <c r="C38" s="125">
        <v>45292</v>
      </c>
      <c r="D38" s="59" t="s">
        <v>143</v>
      </c>
    </row>
    <row r="39" spans="1:4" ht="36" customHeight="1" x14ac:dyDescent="0.35">
      <c r="A39" s="120"/>
      <c r="B39" s="123"/>
      <c r="C39" s="126"/>
      <c r="D39" s="59" t="s">
        <v>144</v>
      </c>
    </row>
    <row r="40" spans="1:4" ht="36" customHeight="1" x14ac:dyDescent="0.35">
      <c r="A40" s="120"/>
      <c r="B40" s="123"/>
      <c r="C40" s="126"/>
      <c r="D40" s="59" t="s">
        <v>145</v>
      </c>
    </row>
    <row r="41" spans="1:4" ht="36" customHeight="1" x14ac:dyDescent="0.35">
      <c r="A41" s="120"/>
      <c r="B41" s="123"/>
      <c r="C41" s="126"/>
      <c r="D41" s="59" t="s">
        <v>146</v>
      </c>
    </row>
    <row r="42" spans="1:4" ht="36" customHeight="1" x14ac:dyDescent="0.35">
      <c r="A42" s="120"/>
      <c r="B42" s="123"/>
      <c r="C42" s="126"/>
      <c r="D42" s="59" t="s">
        <v>147</v>
      </c>
    </row>
    <row r="43" spans="1:4" ht="36" customHeight="1" x14ac:dyDescent="0.35">
      <c r="A43" s="120"/>
      <c r="B43" s="123"/>
      <c r="C43" s="126"/>
      <c r="D43" s="59" t="s">
        <v>148</v>
      </c>
    </row>
    <row r="44" spans="1:4" ht="36" customHeight="1" thickBot="1" x14ac:dyDescent="0.4">
      <c r="A44" s="121"/>
      <c r="B44" s="124"/>
      <c r="C44" s="127"/>
      <c r="D44" s="60" t="s">
        <v>149</v>
      </c>
    </row>
    <row r="45" spans="1:4" ht="36" customHeight="1" x14ac:dyDescent="0.35">
      <c r="A45" s="128" t="s">
        <v>150</v>
      </c>
      <c r="B45" s="130" t="s">
        <v>151</v>
      </c>
      <c r="C45" s="132">
        <v>45292</v>
      </c>
      <c r="D45" s="83" t="s">
        <v>152</v>
      </c>
    </row>
    <row r="46" spans="1:4" ht="36" customHeight="1" x14ac:dyDescent="0.35">
      <c r="A46" s="136"/>
      <c r="B46" s="137"/>
      <c r="C46" s="138"/>
      <c r="D46" s="83" t="s">
        <v>153</v>
      </c>
    </row>
    <row r="47" spans="1:4" ht="36" customHeight="1" x14ac:dyDescent="0.35">
      <c r="A47" s="136"/>
      <c r="B47" s="137"/>
      <c r="C47" s="138"/>
      <c r="D47" s="83" t="s">
        <v>154</v>
      </c>
    </row>
    <row r="48" spans="1:4" ht="36" customHeight="1" x14ac:dyDescent="0.35">
      <c r="A48" s="136"/>
      <c r="B48" s="137"/>
      <c r="C48" s="138"/>
      <c r="D48" s="83" t="s">
        <v>155</v>
      </c>
    </row>
    <row r="49" spans="1:4" ht="36" customHeight="1" x14ac:dyDescent="0.35">
      <c r="A49" s="136"/>
      <c r="B49" s="137"/>
      <c r="C49" s="138"/>
      <c r="D49" s="83" t="s">
        <v>156</v>
      </c>
    </row>
    <row r="50" spans="1:4" ht="36" customHeight="1" x14ac:dyDescent="0.35">
      <c r="A50" s="136"/>
      <c r="B50" s="137"/>
      <c r="C50" s="138"/>
      <c r="D50" s="83" t="s">
        <v>157</v>
      </c>
    </row>
    <row r="51" spans="1:4" ht="36" customHeight="1" x14ac:dyDescent="0.35">
      <c r="A51" s="136"/>
      <c r="B51" s="137"/>
      <c r="C51" s="138"/>
      <c r="D51" s="83" t="s">
        <v>158</v>
      </c>
    </row>
    <row r="52" spans="1:4" ht="36" customHeight="1" x14ac:dyDescent="0.35">
      <c r="A52" s="136"/>
      <c r="B52" s="137"/>
      <c r="C52" s="138"/>
      <c r="D52" s="83" t="s">
        <v>159</v>
      </c>
    </row>
    <row r="53" spans="1:4" ht="36" customHeight="1" x14ac:dyDescent="0.35">
      <c r="A53" s="136"/>
      <c r="B53" s="137"/>
      <c r="C53" s="138"/>
      <c r="D53" s="83" t="s">
        <v>160</v>
      </c>
    </row>
    <row r="54" spans="1:4" ht="36" customHeight="1" x14ac:dyDescent="0.35">
      <c r="A54" s="136"/>
      <c r="B54" s="137"/>
      <c r="C54" s="138"/>
      <c r="D54" s="83" t="s">
        <v>161</v>
      </c>
    </row>
    <row r="55" spans="1:4" ht="36" customHeight="1" x14ac:dyDescent="0.35">
      <c r="A55" s="136"/>
      <c r="B55" s="137"/>
      <c r="C55" s="138"/>
      <c r="D55" s="83" t="s">
        <v>162</v>
      </c>
    </row>
    <row r="56" spans="1:4" ht="36" customHeight="1" x14ac:dyDescent="0.35">
      <c r="A56" s="136"/>
      <c r="B56" s="137"/>
      <c r="C56" s="138"/>
      <c r="D56" s="83" t="s">
        <v>163</v>
      </c>
    </row>
    <row r="57" spans="1:4" ht="36" customHeight="1" x14ac:dyDescent="0.35">
      <c r="A57" s="136"/>
      <c r="B57" s="137"/>
      <c r="C57" s="138"/>
      <c r="D57" s="83" t="s">
        <v>164</v>
      </c>
    </row>
    <row r="58" spans="1:4" ht="36" customHeight="1" x14ac:dyDescent="0.35">
      <c r="A58" s="136"/>
      <c r="B58" s="137"/>
      <c r="C58" s="138"/>
      <c r="D58" s="83" t="s">
        <v>165</v>
      </c>
    </row>
    <row r="59" spans="1:4" ht="36" customHeight="1" x14ac:dyDescent="0.35">
      <c r="A59" s="136"/>
      <c r="B59" s="137"/>
      <c r="C59" s="138"/>
      <c r="D59" s="83" t="s">
        <v>166</v>
      </c>
    </row>
    <row r="60" spans="1:4" ht="36" customHeight="1" x14ac:dyDescent="0.35">
      <c r="A60" s="136"/>
      <c r="B60" s="137"/>
      <c r="C60" s="138"/>
      <c r="D60" s="83" t="s">
        <v>167</v>
      </c>
    </row>
    <row r="61" spans="1:4" ht="36" customHeight="1" x14ac:dyDescent="0.35">
      <c r="A61" s="136"/>
      <c r="B61" s="137"/>
      <c r="C61" s="138"/>
      <c r="D61" s="83" t="s">
        <v>168</v>
      </c>
    </row>
    <row r="62" spans="1:4" ht="36" customHeight="1" x14ac:dyDescent="0.35">
      <c r="A62" s="136"/>
      <c r="B62" s="137"/>
      <c r="C62" s="138"/>
      <c r="D62" s="83" t="s">
        <v>169</v>
      </c>
    </row>
    <row r="63" spans="1:4" ht="36" customHeight="1" x14ac:dyDescent="0.35">
      <c r="A63" s="136"/>
      <c r="B63" s="137"/>
      <c r="C63" s="138"/>
      <c r="D63" s="83" t="s">
        <v>170</v>
      </c>
    </row>
    <row r="64" spans="1:4" ht="36" customHeight="1" x14ac:dyDescent="0.35">
      <c r="A64" s="136"/>
      <c r="B64" s="137"/>
      <c r="C64" s="138"/>
      <c r="D64" s="83" t="s">
        <v>171</v>
      </c>
    </row>
    <row r="65" spans="1:4" ht="36" customHeight="1" x14ac:dyDescent="0.35">
      <c r="A65" s="136"/>
      <c r="B65" s="137"/>
      <c r="C65" s="138"/>
      <c r="D65" s="83" t="s">
        <v>172</v>
      </c>
    </row>
    <row r="66" spans="1:4" ht="36" customHeight="1" x14ac:dyDescent="0.35">
      <c r="A66" s="136"/>
      <c r="B66" s="137"/>
      <c r="C66" s="138"/>
      <c r="D66" s="83" t="s">
        <v>173</v>
      </c>
    </row>
    <row r="67" spans="1:4" ht="36" customHeight="1" x14ac:dyDescent="0.35">
      <c r="A67" s="136"/>
      <c r="B67" s="137"/>
      <c r="C67" s="138"/>
      <c r="D67" s="83" t="s">
        <v>174</v>
      </c>
    </row>
    <row r="68" spans="1:4" ht="36" customHeight="1" x14ac:dyDescent="0.35">
      <c r="A68" s="136"/>
      <c r="B68" s="137"/>
      <c r="C68" s="138"/>
      <c r="D68" s="83" t="s">
        <v>175</v>
      </c>
    </row>
    <row r="69" spans="1:4" ht="36" customHeight="1" x14ac:dyDescent="0.35">
      <c r="A69" s="136"/>
      <c r="B69" s="137"/>
      <c r="C69" s="138"/>
      <c r="D69" s="83" t="s">
        <v>176</v>
      </c>
    </row>
    <row r="70" spans="1:4" ht="36" customHeight="1" x14ac:dyDescent="0.35">
      <c r="A70" s="136"/>
      <c r="B70" s="137"/>
      <c r="C70" s="138"/>
      <c r="D70" s="83" t="s">
        <v>177</v>
      </c>
    </row>
    <row r="71" spans="1:4" ht="36" customHeight="1" x14ac:dyDescent="0.35">
      <c r="A71" s="136"/>
      <c r="B71" s="137"/>
      <c r="C71" s="138"/>
      <c r="D71" s="83" t="s">
        <v>178</v>
      </c>
    </row>
    <row r="72" spans="1:4" ht="36" customHeight="1" x14ac:dyDescent="0.35">
      <c r="A72" s="136"/>
      <c r="B72" s="137"/>
      <c r="C72" s="138"/>
      <c r="D72" s="83" t="s">
        <v>179</v>
      </c>
    </row>
    <row r="73" spans="1:4" ht="36" customHeight="1" x14ac:dyDescent="0.35">
      <c r="A73" s="136"/>
      <c r="B73" s="137"/>
      <c r="C73" s="138"/>
      <c r="D73" s="83" t="s">
        <v>180</v>
      </c>
    </row>
    <row r="74" spans="1:4" ht="36" customHeight="1" x14ac:dyDescent="0.35">
      <c r="A74" s="136"/>
      <c r="B74" s="137"/>
      <c r="C74" s="138"/>
      <c r="D74" s="83" t="s">
        <v>181</v>
      </c>
    </row>
    <row r="75" spans="1:4" ht="36" customHeight="1" x14ac:dyDescent="0.35">
      <c r="A75" s="136"/>
      <c r="B75" s="137"/>
      <c r="C75" s="138"/>
      <c r="D75" s="83" t="s">
        <v>182</v>
      </c>
    </row>
    <row r="76" spans="1:4" ht="36" customHeight="1" x14ac:dyDescent="0.35">
      <c r="A76" s="136"/>
      <c r="B76" s="137"/>
      <c r="C76" s="138"/>
      <c r="D76" s="83" t="s">
        <v>183</v>
      </c>
    </row>
    <row r="77" spans="1:4" ht="36" customHeight="1" x14ac:dyDescent="0.35">
      <c r="A77" s="136"/>
      <c r="B77" s="137"/>
      <c r="C77" s="138"/>
      <c r="D77" s="83" t="s">
        <v>184</v>
      </c>
    </row>
    <row r="78" spans="1:4" ht="36" customHeight="1" x14ac:dyDescent="0.35">
      <c r="A78" s="136"/>
      <c r="B78" s="137"/>
      <c r="C78" s="138"/>
      <c r="D78" s="83" t="s">
        <v>185</v>
      </c>
    </row>
    <row r="79" spans="1:4" ht="36" customHeight="1" thickBot="1" x14ac:dyDescent="0.4">
      <c r="A79" s="129"/>
      <c r="B79" s="131"/>
      <c r="C79" s="133"/>
      <c r="D79" s="84" t="s">
        <v>186</v>
      </c>
    </row>
    <row r="80" spans="1:4" ht="36" customHeight="1" x14ac:dyDescent="0.35">
      <c r="A80" s="119" t="s">
        <v>187</v>
      </c>
      <c r="B80" s="122" t="s">
        <v>188</v>
      </c>
      <c r="C80" s="125">
        <v>45292</v>
      </c>
      <c r="D80" s="59" t="s">
        <v>189</v>
      </c>
    </row>
    <row r="81" spans="1:4" ht="36" customHeight="1" x14ac:dyDescent="0.35">
      <c r="A81" s="120"/>
      <c r="B81" s="123"/>
      <c r="C81" s="126"/>
      <c r="D81" s="59" t="s">
        <v>171</v>
      </c>
    </row>
    <row r="82" spans="1:4" ht="36" customHeight="1" x14ac:dyDescent="0.35">
      <c r="A82" s="120"/>
      <c r="B82" s="123"/>
      <c r="C82" s="126"/>
      <c r="D82" s="59" t="s">
        <v>179</v>
      </c>
    </row>
    <row r="83" spans="1:4" ht="36" customHeight="1" x14ac:dyDescent="0.35">
      <c r="A83" s="120"/>
      <c r="B83" s="123"/>
      <c r="C83" s="126"/>
      <c r="D83" s="59" t="s">
        <v>190</v>
      </c>
    </row>
    <row r="84" spans="1:4" ht="36" customHeight="1" x14ac:dyDescent="0.35">
      <c r="A84" s="120"/>
      <c r="B84" s="123"/>
      <c r="C84" s="126"/>
      <c r="D84" s="59" t="s">
        <v>191</v>
      </c>
    </row>
    <row r="85" spans="1:4" ht="36" customHeight="1" x14ac:dyDescent="0.35">
      <c r="A85" s="120"/>
      <c r="B85" s="123"/>
      <c r="C85" s="126"/>
      <c r="D85" s="59" t="s">
        <v>147</v>
      </c>
    </row>
    <row r="86" spans="1:4" ht="36" customHeight="1" x14ac:dyDescent="0.35">
      <c r="A86" s="120"/>
      <c r="B86" s="123"/>
      <c r="C86" s="126"/>
      <c r="D86" s="59" t="s">
        <v>192</v>
      </c>
    </row>
    <row r="87" spans="1:4" ht="36" customHeight="1" x14ac:dyDescent="0.35">
      <c r="A87" s="120"/>
      <c r="B87" s="123"/>
      <c r="C87" s="126"/>
      <c r="D87" s="59" t="s">
        <v>193</v>
      </c>
    </row>
    <row r="88" spans="1:4" ht="36" customHeight="1" x14ac:dyDescent="0.35">
      <c r="A88" s="120"/>
      <c r="B88" s="123"/>
      <c r="C88" s="126"/>
      <c r="D88" s="59" t="s">
        <v>194</v>
      </c>
    </row>
    <row r="89" spans="1:4" ht="36" customHeight="1" x14ac:dyDescent="0.35">
      <c r="A89" s="120"/>
      <c r="B89" s="123"/>
      <c r="C89" s="126"/>
      <c r="D89" s="59" t="s">
        <v>183</v>
      </c>
    </row>
    <row r="90" spans="1:4" ht="36" customHeight="1" x14ac:dyDescent="0.35">
      <c r="A90" s="120"/>
      <c r="B90" s="123"/>
      <c r="C90" s="126"/>
      <c r="D90" s="59" t="s">
        <v>195</v>
      </c>
    </row>
    <row r="91" spans="1:4" ht="36" customHeight="1" x14ac:dyDescent="0.35">
      <c r="A91" s="120"/>
      <c r="B91" s="123"/>
      <c r="C91" s="126"/>
      <c r="D91" s="59" t="s">
        <v>182</v>
      </c>
    </row>
    <row r="92" spans="1:4" ht="36" customHeight="1" x14ac:dyDescent="0.35">
      <c r="A92" s="120"/>
      <c r="B92" s="123"/>
      <c r="C92" s="126"/>
      <c r="D92" s="59" t="s">
        <v>196</v>
      </c>
    </row>
    <row r="93" spans="1:4" ht="36" customHeight="1" x14ac:dyDescent="0.35">
      <c r="A93" s="120"/>
      <c r="B93" s="123"/>
      <c r="C93" s="126"/>
      <c r="D93" s="59" t="s">
        <v>197</v>
      </c>
    </row>
    <row r="94" spans="1:4" ht="36" customHeight="1" x14ac:dyDescent="0.35">
      <c r="A94" s="120"/>
      <c r="B94" s="123"/>
      <c r="C94" s="126"/>
      <c r="D94" s="59" t="s">
        <v>198</v>
      </c>
    </row>
    <row r="95" spans="1:4" ht="36" customHeight="1" x14ac:dyDescent="0.35">
      <c r="A95" s="120"/>
      <c r="B95" s="123"/>
      <c r="C95" s="126"/>
      <c r="D95" s="59" t="s">
        <v>199</v>
      </c>
    </row>
    <row r="96" spans="1:4" ht="36" customHeight="1" x14ac:dyDescent="0.35">
      <c r="A96" s="120"/>
      <c r="B96" s="123"/>
      <c r="C96" s="126"/>
      <c r="D96" s="59" t="s">
        <v>184</v>
      </c>
    </row>
    <row r="97" spans="1:4" ht="36" customHeight="1" x14ac:dyDescent="0.35">
      <c r="A97" s="120"/>
      <c r="B97" s="123"/>
      <c r="C97" s="126"/>
      <c r="D97" s="59" t="s">
        <v>200</v>
      </c>
    </row>
    <row r="98" spans="1:4" ht="36" customHeight="1" thickBot="1" x14ac:dyDescent="0.4">
      <c r="A98" s="121"/>
      <c r="B98" s="124"/>
      <c r="C98" s="127"/>
      <c r="D98" s="60" t="s">
        <v>201</v>
      </c>
    </row>
    <row r="99" spans="1:4" ht="36" customHeight="1" x14ac:dyDescent="0.35">
      <c r="A99" s="128" t="s">
        <v>202</v>
      </c>
      <c r="B99" s="130" t="s">
        <v>203</v>
      </c>
      <c r="C99" s="132">
        <v>45292</v>
      </c>
      <c r="D99" s="83" t="s">
        <v>189</v>
      </c>
    </row>
    <row r="100" spans="1:4" ht="36" customHeight="1" x14ac:dyDescent="0.35">
      <c r="A100" s="136"/>
      <c r="B100" s="137"/>
      <c r="C100" s="138"/>
      <c r="D100" s="83" t="s">
        <v>166</v>
      </c>
    </row>
    <row r="101" spans="1:4" ht="36" customHeight="1" x14ac:dyDescent="0.35">
      <c r="A101" s="136"/>
      <c r="B101" s="137"/>
      <c r="C101" s="138"/>
      <c r="D101" s="83" t="s">
        <v>204</v>
      </c>
    </row>
    <row r="102" spans="1:4" ht="36" customHeight="1" x14ac:dyDescent="0.35">
      <c r="A102" s="136"/>
      <c r="B102" s="137"/>
      <c r="C102" s="138"/>
      <c r="D102" s="83" t="s">
        <v>171</v>
      </c>
    </row>
    <row r="103" spans="1:4" ht="36" customHeight="1" x14ac:dyDescent="0.35">
      <c r="A103" s="136"/>
      <c r="B103" s="137"/>
      <c r="C103" s="138"/>
      <c r="D103" s="83" t="s">
        <v>205</v>
      </c>
    </row>
    <row r="104" spans="1:4" ht="36" customHeight="1" x14ac:dyDescent="0.35">
      <c r="A104" s="136"/>
      <c r="B104" s="137"/>
      <c r="C104" s="138"/>
      <c r="D104" s="83" t="s">
        <v>206</v>
      </c>
    </row>
    <row r="105" spans="1:4" ht="36" customHeight="1" x14ac:dyDescent="0.35">
      <c r="A105" s="136"/>
      <c r="B105" s="137"/>
      <c r="C105" s="138"/>
      <c r="D105" s="83" t="s">
        <v>207</v>
      </c>
    </row>
    <row r="106" spans="1:4" ht="36" customHeight="1" x14ac:dyDescent="0.35">
      <c r="A106" s="136"/>
      <c r="B106" s="137"/>
      <c r="C106" s="138"/>
      <c r="D106" s="83" t="s">
        <v>197</v>
      </c>
    </row>
    <row r="107" spans="1:4" ht="36" customHeight="1" x14ac:dyDescent="0.35">
      <c r="A107" s="136"/>
      <c r="B107" s="137"/>
      <c r="C107" s="138"/>
      <c r="D107" s="83" t="s">
        <v>184</v>
      </c>
    </row>
    <row r="108" spans="1:4" ht="36" customHeight="1" x14ac:dyDescent="0.35">
      <c r="A108" s="136"/>
      <c r="B108" s="137"/>
      <c r="C108" s="138"/>
      <c r="D108" s="83" t="s">
        <v>208</v>
      </c>
    </row>
    <row r="109" spans="1:4" ht="36" customHeight="1" x14ac:dyDescent="0.35">
      <c r="A109" s="136"/>
      <c r="B109" s="137"/>
      <c r="C109" s="138"/>
      <c r="D109" s="83" t="s">
        <v>209</v>
      </c>
    </row>
    <row r="110" spans="1:4" ht="36" customHeight="1" thickBot="1" x14ac:dyDescent="0.4">
      <c r="A110" s="129"/>
      <c r="B110" s="131"/>
      <c r="C110" s="133"/>
      <c r="D110" s="84" t="s">
        <v>210</v>
      </c>
    </row>
    <row r="111" spans="1:4" ht="36" customHeight="1" thickBot="1" x14ac:dyDescent="0.4">
      <c r="A111" s="56" t="s">
        <v>211</v>
      </c>
      <c r="B111" s="53" t="s">
        <v>212</v>
      </c>
      <c r="C111" s="54">
        <v>46371</v>
      </c>
      <c r="D111" s="55" t="s">
        <v>213</v>
      </c>
    </row>
    <row r="112" spans="1:4" ht="36" customHeight="1" thickBot="1" x14ac:dyDescent="0.4">
      <c r="A112" s="80" t="s">
        <v>214</v>
      </c>
      <c r="B112" s="70" t="s">
        <v>215</v>
      </c>
      <c r="C112" s="71">
        <v>45809</v>
      </c>
      <c r="D112" s="85" t="s">
        <v>216</v>
      </c>
    </row>
    <row r="113" spans="1:4" ht="36" customHeight="1" thickBot="1" x14ac:dyDescent="0.4">
      <c r="A113" s="56" t="s">
        <v>217</v>
      </c>
      <c r="B113" s="53" t="s">
        <v>218</v>
      </c>
      <c r="C113" s="54">
        <v>45474</v>
      </c>
      <c r="D113" s="55" t="s">
        <v>219</v>
      </c>
    </row>
    <row r="114" spans="1:4" ht="36" customHeight="1" thickBot="1" x14ac:dyDescent="0.4">
      <c r="A114" s="80" t="s">
        <v>220</v>
      </c>
      <c r="B114" s="70" t="s">
        <v>221</v>
      </c>
      <c r="C114" s="71">
        <v>45347</v>
      </c>
      <c r="D114" s="85" t="s">
        <v>222</v>
      </c>
    </row>
    <row r="115" spans="1:4" ht="36" customHeight="1" thickBot="1" x14ac:dyDescent="0.4">
      <c r="A115" s="52" t="s">
        <v>223</v>
      </c>
      <c r="B115" s="53" t="s">
        <v>224</v>
      </c>
      <c r="C115" s="54">
        <v>45929</v>
      </c>
      <c r="D115" s="55" t="s">
        <v>225</v>
      </c>
    </row>
    <row r="116" spans="1:4" ht="36" customHeight="1" thickBot="1" x14ac:dyDescent="0.4">
      <c r="A116" s="69" t="s">
        <v>226</v>
      </c>
      <c r="B116" s="70" t="s">
        <v>227</v>
      </c>
      <c r="C116" s="71">
        <v>45204</v>
      </c>
      <c r="D116" s="72" t="s">
        <v>228</v>
      </c>
    </row>
    <row r="117" spans="1:4" ht="36" customHeight="1" thickBot="1" x14ac:dyDescent="0.4">
      <c r="A117" s="69" t="s">
        <v>229</v>
      </c>
      <c r="B117" s="70" t="s">
        <v>287</v>
      </c>
      <c r="C117" s="71">
        <v>45901</v>
      </c>
      <c r="D117" s="72" t="s">
        <v>354</v>
      </c>
    </row>
  </sheetData>
  <sheetProtection algorithmName="SHA-512" hashValue="BGrPkfW1r8hQ34/g6Mulf1SuveazWamVEiGGx0IhMFFsPLursuf1+yZ1wpHvClCNgklYf4bV8xCmiLrtc5a6cw==" saltValue="AU4moju5VA7TIIq5/UHCtw==" spinCount="100000" sheet="1" formatCells="0" formatColumns="0" formatRows="0" insertColumns="0" insertRows="0" insertHyperlinks="0" deleteColumns="0" deleteRows="0" sort="0" autoFilter="0" pivotTables="0"/>
  <mergeCells count="29">
    <mergeCell ref="C19:C20"/>
    <mergeCell ref="A14:A15"/>
    <mergeCell ref="B14:B15"/>
    <mergeCell ref="C14:C15"/>
    <mergeCell ref="A99:A110"/>
    <mergeCell ref="B99:B110"/>
    <mergeCell ref="C99:C110"/>
    <mergeCell ref="A38:A44"/>
    <mergeCell ref="B38:B44"/>
    <mergeCell ref="C38:C44"/>
    <mergeCell ref="A45:A79"/>
    <mergeCell ref="B45:B79"/>
    <mergeCell ref="C45:C79"/>
    <mergeCell ref="A1:D1"/>
    <mergeCell ref="A3:D4"/>
    <mergeCell ref="A80:A98"/>
    <mergeCell ref="B80:B98"/>
    <mergeCell ref="C80:C98"/>
    <mergeCell ref="A25:A26"/>
    <mergeCell ref="B25:B26"/>
    <mergeCell ref="C25:C26"/>
    <mergeCell ref="A28:A29"/>
    <mergeCell ref="B28:B29"/>
    <mergeCell ref="C28:C29"/>
    <mergeCell ref="A17:A18"/>
    <mergeCell ref="B17:B18"/>
    <mergeCell ref="C17:C18"/>
    <mergeCell ref="A19:A20"/>
    <mergeCell ref="B19:B20"/>
  </mergeCells>
  <hyperlinks>
    <hyperlink ref="B7" r:id="rId1" display="https://www.francecompetences.fr/recherche/rncp/28557/" xr:uid="{B9BFF4E7-B809-4144-BD6D-ED27BDDEEE58}"/>
    <hyperlink ref="B8" r:id="rId2" display="https://www.francecompetences.fr/recherche/rncp/1008/" xr:uid="{5C6329F0-69C8-4979-8811-A8CA8F12FC70}"/>
    <hyperlink ref="B9" r:id="rId3" display="https://www.francecompetences.fr/recherche/rncp/5297/" xr:uid="{15FAB1DD-0ABB-4235-BC4A-99B4D01F49C3}"/>
    <hyperlink ref="B10" r:id="rId4" display="https://www.francecompetences.fr/recherche/rncp/35340/" xr:uid="{05E70502-4916-4BB2-BDE1-8DE65E28F61F}"/>
    <hyperlink ref="B11" r:id="rId5" display="https://www.francecompetences.fr/recherche/rncp/34219/" xr:uid="{2F7F97C0-1607-4844-8922-B1526DFC9797}"/>
    <hyperlink ref="B12" r:id="rId6" display="https://www.francecompetences.fr/recherche/rncp/34219/" xr:uid="{81D118F0-DEC2-4970-AF1A-76A460CF146E}"/>
    <hyperlink ref="B14" r:id="rId7" display="https://www.francecompetences.fr/recherche/rncp/36360/" xr:uid="{0FD2DB96-FAC0-496D-BFF5-ED3CD60F69B0}"/>
    <hyperlink ref="B16" r:id="rId8" display="https://www.francecompetences.fr/recherche/rncp/34160/" xr:uid="{2D3F350D-CF73-465C-B7D7-02D13756DE63}"/>
    <hyperlink ref="B17" r:id="rId9" display="https://www.francecompetences.fr/recherche/rncp/34826/" xr:uid="{822470F1-766B-4EB9-868E-3B1F85626581}"/>
    <hyperlink ref="B19" r:id="rId10" display="https://www.francecompetences.fr/recherche/rncp/4500/" xr:uid="{CE4ABB76-EDC2-486D-8434-FE27DB066D96}"/>
    <hyperlink ref="B21" r:id="rId11" display="https://www.francecompetences.fr/recherche/rncp/28353/" xr:uid="{F7C59E5E-7B26-4B3E-B312-4CE42AFC3A54}"/>
    <hyperlink ref="B22" r:id="rId12" display="https://www.francecompetences.fr/recherche/rncp/34824/" xr:uid="{354EF896-0CBD-43C6-A595-0663D589B991}"/>
    <hyperlink ref="B23" r:id="rId13" display="https://www.francecompetences.fr/recherche/rncp/8940/" xr:uid="{72C7B57E-1EBB-418C-9997-CEFEB8637B3B}"/>
    <hyperlink ref="B24" r:id="rId14" display="https://www.francecompetences.fr/recherche/rncp/4910/" xr:uid="{D311391B-E771-4D24-9626-A9EAFA2302EC}"/>
    <hyperlink ref="B25" r:id="rId15" display="https://www.francecompetences.fr/recherche/rncp/34827/" xr:uid="{81E18DEB-665B-4524-B098-8550E5A7A9C4}"/>
    <hyperlink ref="B27" r:id="rId16" display="https://www.francecompetences.fr/recherche/rncp/34825/" xr:uid="{78A454C7-3406-4886-A2D9-04F780CCBEE1}"/>
    <hyperlink ref="B28" r:id="rId17" display="https://www.francecompetences.fr/recherche/rncp/34828/" xr:uid="{79F70317-3A66-4307-9FF5-4C49E7775F89}"/>
    <hyperlink ref="B30" r:id="rId18" display="https://www.francecompetences.fr/recherche/rncp/37228/" xr:uid="{AF4B307E-91F3-4E8D-B4EA-2DCEDCBAA105}"/>
    <hyperlink ref="B31" r:id="rId19" display="https://www.francecompetences.fr/recherche/rncp/2028/" xr:uid="{1F991A65-CFA8-4CF8-8EE9-6B36589F89F3}"/>
    <hyperlink ref="B32" r:id="rId20" display="https://www.francecompetences.fr/recherche/rncp/492/" xr:uid="{8364D4A2-4A0E-4F1C-B731-C8510551AF42}"/>
    <hyperlink ref="B33" r:id="rId21" display="https://www.francecompetences.fr/recherche/rncp/36004/" xr:uid="{9F9624ED-D53A-4B65-AB46-55D191679E78}"/>
    <hyperlink ref="B34" r:id="rId22" display="https://www.francecompetences.fr/recherche/rncp/35830/" xr:uid="{654C80F5-5349-4016-9EF9-6301CBE7CE5F}"/>
    <hyperlink ref="B35" r:id="rId23" display="https://www.francecompetences.fr/recherche/rncp/18363/" xr:uid="{9154A0F3-B9CC-4A16-B75A-3A798F4E5CC6}"/>
    <hyperlink ref="B36" r:id="rId24" display="https://www.francecompetences.fr/recherche/rncp/4861/" xr:uid="{EA24008E-B1E5-43FB-BBED-5DCAC222D869}"/>
    <hyperlink ref="B37" r:id="rId25" display="https://www.francecompetences.fr/recherche/rncp/230/" xr:uid="{EE60F67E-8E32-46B0-8B5A-2E85840D9E8B}"/>
    <hyperlink ref="B38" r:id="rId26" display="https://www.francecompetences.fr/recherche/rncp/30078/" xr:uid="{52C9AA35-F312-4E7E-BC10-AF8904A6FADD}"/>
    <hyperlink ref="B45" r:id="rId27" display="https://www.francecompetences.fr/recherche/rncp/29806/" xr:uid="{3B6585C9-0ACC-4EFC-8C7B-C0EC02ED2BB1}"/>
    <hyperlink ref="B80" r:id="rId28" display="https://www.francecompetences.fr/recherche/rncp/29805/" xr:uid="{B7134CFB-B502-4BFB-B0E1-7DE476E487EB}"/>
    <hyperlink ref="B99" r:id="rId29" display="https://www.francecompetences.fr/recherche/rncp/30114/" xr:uid="{7FA751C2-A3DA-43E2-A56B-9B0129BF5559}"/>
    <hyperlink ref="B111" r:id="rId30" display="https://www.francecompetences.fr/recherche/rncp/36080/" xr:uid="{A351D456-7648-47C8-8EB6-6FCC4381F2C9}"/>
    <hyperlink ref="B112" r:id="rId31" display="https://www.francecompetences.fr/recherche/rncp/36520/" xr:uid="{5FFE4EDF-A08D-4991-9D78-5543F49BEBCC}"/>
    <hyperlink ref="B113" r:id="rId32" display="https://www.francecompetences.fr/recherche/rncp/36632/" xr:uid="{6E4AB219-83A4-48E8-A8E4-818C6DB897DA}"/>
    <hyperlink ref="B114" r:id="rId33" display="https://www.francecompetences.fr/recherche/rncp/36219/" xr:uid="{98D825DA-7E84-4932-A204-E62FDCE95FEB}"/>
    <hyperlink ref="B115" r:id="rId34" display="https://www.francecompetences.fr/recherche/rncp/36897/" xr:uid="{14A7D746-ADB2-4504-9F92-D022BB55C555}"/>
    <hyperlink ref="B116" r:id="rId35" display="https://www.francecompetences.fr/recherche/rncp/35028/" xr:uid="{E53F8140-8EF8-4472-95EE-4959725BED62}"/>
    <hyperlink ref="B13" r:id="rId36" xr:uid="{8324AC7D-C323-47ED-B794-1D46B6170498}"/>
    <hyperlink ref="B117" r:id="rId37" xr:uid="{3A7F7B6E-DEBE-4496-B426-179404A35CEE}"/>
  </hyperlinks>
  <printOptions horizontalCentered="1"/>
  <pageMargins left="0.70866141732283472" right="0.70866141732283472" top="0.74803149606299213" bottom="0.74803149606299213" header="0.31496062992125984" footer="0.31496062992125984"/>
  <pageSetup paperSize="9" scale="58" orientation="portrait" r:id="rId38"/>
  <rowBreaks count="2" manualBreakCount="2">
    <brk id="44" max="16383" man="1"/>
    <brk id="79" max="16383" man="1"/>
  </rowBreaks>
  <drawing r:id="rId3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3FFD8-D3C2-417E-9FB8-083F89432915}">
  <dimension ref="A1:D53"/>
  <sheetViews>
    <sheetView showGridLines="0" topLeftCell="A39" zoomScaleNormal="100" workbookViewId="0">
      <selection activeCell="A48" sqref="A48:XFD48"/>
    </sheetView>
  </sheetViews>
  <sheetFormatPr baseColWidth="10" defaultColWidth="11.453125" defaultRowHeight="14.5" x14ac:dyDescent="0.35"/>
  <cols>
    <col min="1" max="1" width="43.26953125" bestFit="1" customWidth="1"/>
    <col min="2" max="2" width="13.54296875" customWidth="1"/>
    <col min="3" max="3" width="25.1796875" customWidth="1"/>
    <col min="4" max="4" width="40.1796875" customWidth="1"/>
  </cols>
  <sheetData>
    <row r="1" spans="1:4" ht="57.65" customHeight="1" x14ac:dyDescent="0.35">
      <c r="A1" s="117" t="s">
        <v>230</v>
      </c>
      <c r="B1" s="117"/>
      <c r="C1" s="117"/>
      <c r="D1" s="117"/>
    </row>
    <row r="3" spans="1:4" ht="23.5" customHeight="1" x14ac:dyDescent="0.35">
      <c r="A3" s="118" t="s">
        <v>231</v>
      </c>
      <c r="B3" s="118"/>
      <c r="C3" s="118"/>
      <c r="D3" s="118"/>
    </row>
    <row r="4" spans="1:4" ht="20.5" customHeight="1" x14ac:dyDescent="0.35">
      <c r="A4" s="118"/>
      <c r="B4" s="118"/>
      <c r="C4" s="118"/>
      <c r="D4" s="118"/>
    </row>
    <row r="5" spans="1:4" ht="15" thickBot="1" x14ac:dyDescent="0.4"/>
    <row r="6" spans="1:4" ht="34.5" customHeight="1" thickBot="1" x14ac:dyDescent="0.4">
      <c r="A6" s="61" t="s">
        <v>69</v>
      </c>
      <c r="B6" s="61" t="s">
        <v>232</v>
      </c>
      <c r="C6" s="61" t="s">
        <v>71</v>
      </c>
      <c r="D6" s="61" t="s">
        <v>72</v>
      </c>
    </row>
    <row r="7" spans="1:4" ht="36" customHeight="1" thickBot="1" x14ac:dyDescent="0.4">
      <c r="A7" s="52" t="s">
        <v>233</v>
      </c>
      <c r="B7" s="53" t="s">
        <v>234</v>
      </c>
      <c r="C7" s="54">
        <v>45535</v>
      </c>
      <c r="D7" s="55" t="s">
        <v>235</v>
      </c>
    </row>
    <row r="8" spans="1:4" ht="36" customHeight="1" thickBot="1" x14ac:dyDescent="0.4">
      <c r="A8" s="69" t="s">
        <v>236</v>
      </c>
      <c r="B8" s="70" t="s">
        <v>110</v>
      </c>
      <c r="C8" s="71">
        <v>45292</v>
      </c>
      <c r="D8" s="72" t="s">
        <v>237</v>
      </c>
    </row>
    <row r="9" spans="1:4" ht="36" customHeight="1" x14ac:dyDescent="0.35">
      <c r="A9" s="119" t="s">
        <v>238</v>
      </c>
      <c r="B9" s="122" t="s">
        <v>108</v>
      </c>
      <c r="C9" s="125">
        <v>45169</v>
      </c>
      <c r="D9" s="58" t="s">
        <v>99</v>
      </c>
    </row>
    <row r="10" spans="1:4" ht="36" customHeight="1" thickBot="1" x14ac:dyDescent="0.4">
      <c r="A10" s="121"/>
      <c r="B10" s="124"/>
      <c r="C10" s="127"/>
      <c r="D10" s="55" t="s">
        <v>239</v>
      </c>
    </row>
    <row r="11" spans="1:4" ht="36" customHeight="1" thickBot="1" x14ac:dyDescent="0.4">
      <c r="A11" s="69" t="s">
        <v>240</v>
      </c>
      <c r="B11" s="70" t="s">
        <v>241</v>
      </c>
      <c r="C11" s="71">
        <v>45292</v>
      </c>
      <c r="D11" s="72" t="s">
        <v>242</v>
      </c>
    </row>
    <row r="12" spans="1:4" ht="36" customHeight="1" thickBot="1" x14ac:dyDescent="0.4">
      <c r="A12" s="52" t="s">
        <v>243</v>
      </c>
      <c r="B12" s="53" t="s">
        <v>244</v>
      </c>
      <c r="C12" s="54">
        <v>45292</v>
      </c>
      <c r="D12" s="55" t="s">
        <v>245</v>
      </c>
    </row>
    <row r="13" spans="1:4" ht="36" customHeight="1" thickBot="1" x14ac:dyDescent="0.4">
      <c r="A13" s="69" t="s">
        <v>246</v>
      </c>
      <c r="B13" s="70" t="s">
        <v>247</v>
      </c>
      <c r="C13" s="71">
        <v>45292</v>
      </c>
      <c r="D13" s="72" t="s">
        <v>248</v>
      </c>
    </row>
    <row r="14" spans="1:4" ht="36" customHeight="1" thickBot="1" x14ac:dyDescent="0.4">
      <c r="A14" s="52" t="s">
        <v>249</v>
      </c>
      <c r="B14" s="53" t="s">
        <v>250</v>
      </c>
      <c r="C14" s="54">
        <v>45292</v>
      </c>
      <c r="D14" s="55" t="s">
        <v>242</v>
      </c>
    </row>
    <row r="15" spans="1:4" ht="36" customHeight="1" thickBot="1" x14ac:dyDescent="0.4">
      <c r="A15" s="69" t="s">
        <v>251</v>
      </c>
      <c r="B15" s="70" t="s">
        <v>252</v>
      </c>
      <c r="C15" s="71">
        <v>45292</v>
      </c>
      <c r="D15" s="72" t="s">
        <v>248</v>
      </c>
    </row>
    <row r="16" spans="1:4" ht="36" customHeight="1" thickBot="1" x14ac:dyDescent="0.4">
      <c r="A16" s="52" t="s">
        <v>253</v>
      </c>
      <c r="B16" s="53" t="s">
        <v>254</v>
      </c>
      <c r="C16" s="54">
        <v>45292</v>
      </c>
      <c r="D16" s="55" t="s">
        <v>242</v>
      </c>
    </row>
    <row r="17" spans="1:4" ht="36" customHeight="1" thickBot="1" x14ac:dyDescent="0.4">
      <c r="A17" s="69" t="s">
        <v>255</v>
      </c>
      <c r="B17" s="70" t="s">
        <v>256</v>
      </c>
      <c r="C17" s="71">
        <v>45292</v>
      </c>
      <c r="D17" s="72" t="s">
        <v>242</v>
      </c>
    </row>
    <row r="18" spans="1:4" ht="36" customHeight="1" thickBot="1" x14ac:dyDescent="0.4">
      <c r="A18" s="52" t="s">
        <v>257</v>
      </c>
      <c r="B18" s="53" t="s">
        <v>258</v>
      </c>
      <c r="C18" s="54">
        <v>45261</v>
      </c>
      <c r="D18" s="55" t="s">
        <v>259</v>
      </c>
    </row>
    <row r="19" spans="1:4" ht="36" customHeight="1" thickBot="1" x14ac:dyDescent="0.4">
      <c r="A19" s="69" t="s">
        <v>260</v>
      </c>
      <c r="B19" s="70" t="s">
        <v>261</v>
      </c>
      <c r="C19" s="71">
        <v>45281</v>
      </c>
      <c r="D19" s="72" t="s">
        <v>262</v>
      </c>
    </row>
    <row r="20" spans="1:4" ht="36" customHeight="1" thickBot="1" x14ac:dyDescent="0.4">
      <c r="A20" s="52" t="s">
        <v>260</v>
      </c>
      <c r="B20" s="53" t="s">
        <v>263</v>
      </c>
      <c r="C20" s="54">
        <v>46211</v>
      </c>
      <c r="D20" s="55" t="s">
        <v>264</v>
      </c>
    </row>
    <row r="21" spans="1:4" ht="36" customHeight="1" thickBot="1" x14ac:dyDescent="0.4">
      <c r="A21" s="73" t="s">
        <v>265</v>
      </c>
      <c r="B21" s="74" t="s">
        <v>266</v>
      </c>
      <c r="C21" s="75">
        <v>46569</v>
      </c>
      <c r="D21" s="76" t="s">
        <v>267</v>
      </c>
    </row>
    <row r="22" spans="1:4" ht="36" customHeight="1" x14ac:dyDescent="0.35">
      <c r="A22" s="119" t="s">
        <v>268</v>
      </c>
      <c r="B22" s="139" t="s">
        <v>269</v>
      </c>
      <c r="C22" s="125">
        <v>45292</v>
      </c>
      <c r="D22" s="58" t="s">
        <v>270</v>
      </c>
    </row>
    <row r="23" spans="1:4" ht="36" customHeight="1" x14ac:dyDescent="0.35">
      <c r="A23" s="120"/>
      <c r="B23" s="140"/>
      <c r="C23" s="126"/>
      <c r="D23" s="58" t="s">
        <v>174</v>
      </c>
    </row>
    <row r="24" spans="1:4" ht="36" customHeight="1" x14ac:dyDescent="0.35">
      <c r="A24" s="120"/>
      <c r="B24" s="140"/>
      <c r="C24" s="126"/>
      <c r="D24" s="58" t="s">
        <v>271</v>
      </c>
    </row>
    <row r="25" spans="1:4" ht="36" customHeight="1" x14ac:dyDescent="0.35">
      <c r="A25" s="120"/>
      <c r="B25" s="140"/>
      <c r="C25" s="126"/>
      <c r="D25" s="58" t="s">
        <v>162</v>
      </c>
    </row>
    <row r="26" spans="1:4" ht="36" customHeight="1" x14ac:dyDescent="0.35">
      <c r="A26" s="120"/>
      <c r="B26" s="140"/>
      <c r="C26" s="126"/>
      <c r="D26" s="58" t="s">
        <v>206</v>
      </c>
    </row>
    <row r="27" spans="1:4" ht="36" customHeight="1" x14ac:dyDescent="0.35">
      <c r="A27" s="120"/>
      <c r="B27" s="140"/>
      <c r="C27" s="126"/>
      <c r="D27" s="58" t="s">
        <v>272</v>
      </c>
    </row>
    <row r="28" spans="1:4" ht="36" customHeight="1" x14ac:dyDescent="0.35">
      <c r="A28" s="120"/>
      <c r="B28" s="140"/>
      <c r="C28" s="126"/>
      <c r="D28" s="58" t="s">
        <v>184</v>
      </c>
    </row>
    <row r="29" spans="1:4" ht="36" customHeight="1" x14ac:dyDescent="0.35">
      <c r="A29" s="120"/>
      <c r="B29" s="140"/>
      <c r="C29" s="126"/>
      <c r="D29" s="58" t="s">
        <v>273</v>
      </c>
    </row>
    <row r="30" spans="1:4" ht="36" customHeight="1" x14ac:dyDescent="0.35">
      <c r="A30" s="120"/>
      <c r="B30" s="140"/>
      <c r="C30" s="126"/>
      <c r="D30" s="58" t="s">
        <v>274</v>
      </c>
    </row>
    <row r="31" spans="1:4" ht="36" customHeight="1" x14ac:dyDescent="0.35">
      <c r="A31" s="120"/>
      <c r="B31" s="140"/>
      <c r="C31" s="126"/>
      <c r="D31" s="58" t="s">
        <v>275</v>
      </c>
    </row>
    <row r="32" spans="1:4" ht="36" customHeight="1" thickBot="1" x14ac:dyDescent="0.4">
      <c r="A32" s="121"/>
      <c r="B32" s="141"/>
      <c r="C32" s="127"/>
      <c r="D32" s="55" t="s">
        <v>276</v>
      </c>
    </row>
    <row r="33" spans="1:4" ht="36" customHeight="1" thickBot="1" x14ac:dyDescent="0.4">
      <c r="A33" s="69" t="s">
        <v>277</v>
      </c>
      <c r="B33" s="70" t="s">
        <v>278</v>
      </c>
      <c r="C33" s="71">
        <v>45292</v>
      </c>
      <c r="D33" s="72" t="s">
        <v>279</v>
      </c>
    </row>
    <row r="34" spans="1:4" ht="36" customHeight="1" thickBot="1" x14ac:dyDescent="0.4">
      <c r="A34" s="52" t="s">
        <v>280</v>
      </c>
      <c r="B34" s="53" t="s">
        <v>281</v>
      </c>
      <c r="C34" s="54">
        <v>45984</v>
      </c>
      <c r="D34" s="55" t="s">
        <v>282</v>
      </c>
    </row>
    <row r="35" spans="1:4" ht="36" customHeight="1" thickBot="1" x14ac:dyDescent="0.4">
      <c r="A35" s="69" t="s">
        <v>283</v>
      </c>
      <c r="B35" s="70" t="s">
        <v>284</v>
      </c>
      <c r="C35" s="71">
        <v>45248</v>
      </c>
      <c r="D35" s="72" t="s">
        <v>285</v>
      </c>
    </row>
    <row r="36" spans="1:4" ht="36" customHeight="1" thickBot="1" x14ac:dyDescent="0.4">
      <c r="A36" s="66" t="s">
        <v>286</v>
      </c>
      <c r="B36" s="67" t="s">
        <v>287</v>
      </c>
      <c r="C36" s="68">
        <v>45901</v>
      </c>
      <c r="D36" s="65" t="s">
        <v>259</v>
      </c>
    </row>
    <row r="37" spans="1:4" ht="36" customHeight="1" thickBot="1" x14ac:dyDescent="0.4">
      <c r="A37" s="69" t="s">
        <v>288</v>
      </c>
      <c r="B37" s="70" t="s">
        <v>212</v>
      </c>
      <c r="C37" s="71">
        <v>46371</v>
      </c>
      <c r="D37" s="72" t="s">
        <v>289</v>
      </c>
    </row>
    <row r="38" spans="1:4" ht="36" customHeight="1" thickBot="1" x14ac:dyDescent="0.4">
      <c r="A38" s="52" t="s">
        <v>214</v>
      </c>
      <c r="B38" s="53" t="s">
        <v>218</v>
      </c>
      <c r="C38" s="54">
        <v>45474</v>
      </c>
      <c r="D38" s="55" t="s">
        <v>290</v>
      </c>
    </row>
    <row r="39" spans="1:4" ht="36" customHeight="1" thickBot="1" x14ac:dyDescent="0.4">
      <c r="A39" s="77" t="s">
        <v>291</v>
      </c>
      <c r="B39" s="78" t="s">
        <v>221</v>
      </c>
      <c r="C39" s="79">
        <v>45347</v>
      </c>
      <c r="D39" s="76" t="s">
        <v>292</v>
      </c>
    </row>
    <row r="40" spans="1:4" ht="36" customHeight="1" thickBot="1" x14ac:dyDescent="0.4">
      <c r="A40" s="52" t="s">
        <v>293</v>
      </c>
      <c r="B40" s="53" t="s">
        <v>294</v>
      </c>
      <c r="C40" s="54">
        <v>46588</v>
      </c>
      <c r="D40" s="55" t="s">
        <v>295</v>
      </c>
    </row>
    <row r="41" spans="1:4" ht="36" customHeight="1" thickBot="1" x14ac:dyDescent="0.4">
      <c r="A41" s="52" t="s">
        <v>293</v>
      </c>
      <c r="B41" s="53" t="s">
        <v>224</v>
      </c>
      <c r="C41" s="54">
        <v>45929</v>
      </c>
      <c r="D41" s="55" t="s">
        <v>296</v>
      </c>
    </row>
    <row r="42" spans="1:4" ht="36" customHeight="1" thickBot="1" x14ac:dyDescent="0.4">
      <c r="A42" s="69" t="s">
        <v>293</v>
      </c>
      <c r="B42" s="70" t="s">
        <v>297</v>
      </c>
      <c r="C42" s="71">
        <v>45145</v>
      </c>
      <c r="D42" s="72" t="s">
        <v>298</v>
      </c>
    </row>
    <row r="43" spans="1:4" ht="36" customHeight="1" thickBot="1" x14ac:dyDescent="0.4">
      <c r="A43" s="52" t="s">
        <v>299</v>
      </c>
      <c r="B43" s="53" t="s">
        <v>300</v>
      </c>
      <c r="C43" s="54">
        <v>46539</v>
      </c>
      <c r="D43" s="55" t="s">
        <v>301</v>
      </c>
    </row>
    <row r="44" spans="1:4" ht="36" customHeight="1" thickBot="1" x14ac:dyDescent="0.4">
      <c r="A44" s="69" t="s">
        <v>302</v>
      </c>
      <c r="B44" s="70" t="s">
        <v>300</v>
      </c>
      <c r="C44" s="71">
        <v>46539</v>
      </c>
      <c r="D44" s="72" t="s">
        <v>303</v>
      </c>
    </row>
    <row r="45" spans="1:4" ht="36" customHeight="1" thickBot="1" x14ac:dyDescent="0.4">
      <c r="A45" s="49" t="s">
        <v>304</v>
      </c>
      <c r="B45" s="50" t="s">
        <v>305</v>
      </c>
      <c r="C45" s="54">
        <v>46136</v>
      </c>
      <c r="D45" s="51" t="s">
        <v>306</v>
      </c>
    </row>
    <row r="46" spans="1:4" ht="36" customHeight="1" thickBot="1" x14ac:dyDescent="0.4">
      <c r="A46" s="69" t="s">
        <v>307</v>
      </c>
      <c r="B46" s="70" t="s">
        <v>308</v>
      </c>
      <c r="C46" s="71">
        <v>46539</v>
      </c>
      <c r="D46" s="72" t="s">
        <v>309</v>
      </c>
    </row>
    <row r="47" spans="1:4" ht="36" customHeight="1" thickBot="1" x14ac:dyDescent="0.4">
      <c r="A47" s="52" t="s">
        <v>310</v>
      </c>
      <c r="B47" s="53" t="s">
        <v>311</v>
      </c>
      <c r="C47" s="54">
        <v>46539</v>
      </c>
      <c r="D47" s="55" t="s">
        <v>312</v>
      </c>
    </row>
    <row r="48" spans="1:4" ht="36" customHeight="1" thickBot="1" x14ac:dyDescent="0.4">
      <c r="A48" s="49" t="s">
        <v>313</v>
      </c>
      <c r="B48" s="50" t="s">
        <v>314</v>
      </c>
      <c r="C48" s="63">
        <v>45564</v>
      </c>
      <c r="D48" s="51" t="s">
        <v>184</v>
      </c>
    </row>
    <row r="49" spans="1:4" ht="36" customHeight="1" thickBot="1" x14ac:dyDescent="0.4">
      <c r="A49" s="69" t="s">
        <v>315</v>
      </c>
      <c r="B49" s="70" t="s">
        <v>316</v>
      </c>
      <c r="C49" s="71">
        <v>45355</v>
      </c>
      <c r="D49" s="72" t="s">
        <v>317</v>
      </c>
    </row>
    <row r="50" spans="1:4" ht="36" customHeight="1" thickBot="1" x14ac:dyDescent="0.4">
      <c r="A50" s="52" t="s">
        <v>318</v>
      </c>
      <c r="B50" s="53" t="s">
        <v>319</v>
      </c>
      <c r="C50" s="54">
        <v>45170</v>
      </c>
      <c r="D50" s="55" t="s">
        <v>320</v>
      </c>
    </row>
    <row r="51" spans="1:4" ht="36" customHeight="1" thickBot="1" x14ac:dyDescent="0.4">
      <c r="A51" s="69" t="s">
        <v>321</v>
      </c>
      <c r="B51" s="70" t="s">
        <v>322</v>
      </c>
      <c r="C51" s="71">
        <v>45170</v>
      </c>
      <c r="D51" s="72" t="s">
        <v>320</v>
      </c>
    </row>
    <row r="52" spans="1:4" ht="36" customHeight="1" thickBot="1" x14ac:dyDescent="0.4">
      <c r="A52" s="52" t="s">
        <v>323</v>
      </c>
      <c r="B52" s="53" t="s">
        <v>324</v>
      </c>
      <c r="C52" s="54">
        <v>46155</v>
      </c>
      <c r="D52" s="55" t="s">
        <v>325</v>
      </c>
    </row>
    <row r="53" spans="1:4" x14ac:dyDescent="0.35">
      <c r="A53" s="64"/>
    </row>
  </sheetData>
  <sheetProtection algorithmName="SHA-512" hashValue="IkN0VUD44w/IGAgs9g2qvNLfbacNEIFfGyj0t6+hCayivG3IG/g9z5vtYjdl7aKwvJmW2GfvdfG2faWK8MVtyQ==" saltValue="ANDeUbcXQAxFrJG7xrDTTA==" spinCount="100000" sheet="1" formatCells="0" formatColumns="0" formatRows="0" insertColumns="0" insertRows="0" insertHyperlinks="0" deleteColumns="0" deleteRows="0" sort="0" autoFilter="0" pivotTables="0"/>
  <mergeCells count="8">
    <mergeCell ref="A1:D1"/>
    <mergeCell ref="A3:D4"/>
    <mergeCell ref="A22:A32"/>
    <mergeCell ref="B22:B32"/>
    <mergeCell ref="C22:C32"/>
    <mergeCell ref="A9:A10"/>
    <mergeCell ref="B9:B10"/>
    <mergeCell ref="C9:C10"/>
  </mergeCells>
  <hyperlinks>
    <hyperlink ref="B7" r:id="rId1" display="https://www.francecompetences.fr/recherche/rncp/35521/" xr:uid="{49E46AEF-C519-4B3C-8364-2CEB44EB0D61}"/>
    <hyperlink ref="B8" r:id="rId2" display="https://www.francecompetences.fr/recherche/rncp/8940/" xr:uid="{24E9638B-DB78-473A-BE71-0376527426E8}"/>
    <hyperlink ref="B9" r:id="rId3" display="https://www.francecompetences.fr/recherche/rncp/34824/" xr:uid="{D4455E69-23E1-4856-9523-C94CA2BA4B9A}"/>
    <hyperlink ref="B11" r:id="rId4" display="https://www.francecompetences.fr/recherche/rncp/2888/" xr:uid="{B86EF85D-D75D-4F2E-BAF3-F88F3790CB0B}"/>
    <hyperlink ref="B12" r:id="rId5" display="https://www.francecompetences.fr/recherche/rncp/3640/" xr:uid="{26F66DA2-0167-4EEA-A334-A77196E92470}"/>
    <hyperlink ref="B13" r:id="rId6" display="https://www.francecompetences.fr/recherche/rncp/3104/" xr:uid="{10935356-6A2F-4B10-A929-A7800BB46F55}"/>
    <hyperlink ref="B14" r:id="rId7" display="https://www.francecompetences.fr/recherche/rncp/2944/" xr:uid="{CD450A1F-4D46-4A4D-9CB2-7EE4502DCF7F}"/>
    <hyperlink ref="B15" r:id="rId8" display="https://www.francecompetences.fr/recherche/rncp/20702/" xr:uid="{0E48063F-9790-4098-8E41-985CE6E81A00}"/>
    <hyperlink ref="B16" r:id="rId9" display="https://www.francecompetences.fr/recherche/rncp/2729/" xr:uid="{6429810B-EC60-4DB8-B74B-B146115BE653}"/>
    <hyperlink ref="B17" r:id="rId10" display="https://www.francecompetences.fr/recherche/rncp/4379/" xr:uid="{70828ABF-A176-4DD5-8CC4-77699CFAEDCA}"/>
    <hyperlink ref="B18" r:id="rId11" display="https://www.francecompetences.fr/recherche/rncp/31677/" xr:uid="{25D8E97E-A733-46BE-9930-133180D14757}"/>
    <hyperlink ref="B19" r:id="rId12" display="https://www.francecompetences.fr/recherche/rncp/6561/" xr:uid="{CA52F972-1E55-4420-BC27-A931AA9A8DDF}"/>
    <hyperlink ref="B20" r:id="rId13" display="https://www.francecompetences.fr/recherche/rncp/35750/" xr:uid="{03388D54-9C91-444D-8386-7BE0CFD71AF6}"/>
    <hyperlink ref="B21" r:id="rId14" display="https://www.francecompetences.fr/recherche/rncp/36628/" xr:uid="{D4A6F85B-7046-4119-B80E-4A66E19D7934}"/>
    <hyperlink ref="B33" r:id="rId15" display="https://www.francecompetences.fr/recherche/rncp/30098/" xr:uid="{F44BB40E-5DCF-463C-8B45-F7514CCC50FF}"/>
    <hyperlink ref="B34" r:id="rId16" display="https://www.francecompetences.fr/recherche/rncp/37079/" xr:uid="{E42C494F-43AE-4791-9BB3-1127F0838491}"/>
    <hyperlink ref="B35" r:id="rId17" display="https://www.francecompetences.fr/recherche/rncp/35094/" xr:uid="{0777785C-6058-436C-AB28-73E350CDDC82}"/>
    <hyperlink ref="B36" r:id="rId18" display="https://www.francecompetences.fr/recherche/rncp/5863/" xr:uid="{5D646976-58DB-42D2-A4BF-F34BBF7D78A3}"/>
    <hyperlink ref="B37" r:id="rId19" display="https://www.francecompetences.fr/recherche/rncp/36080/" xr:uid="{55CCE774-A1F5-4054-B7D5-093163D1E5D7}"/>
    <hyperlink ref="B38" r:id="rId20" display="https://www.francecompetences.fr/recherche/rncp/36632/" xr:uid="{EB130167-8D5D-4C81-9061-BA39DA9BF916}"/>
    <hyperlink ref="B39" r:id="rId21" display="https://www.francecompetences.fr/recherche/rncp/25452/" xr:uid="{48267025-311B-494E-BE2F-FBF5F08A28F0}"/>
    <hyperlink ref="B40" r:id="rId22" display="https://www.francecompetences.fr/recherche/rncp/36734/" xr:uid="{5A5341EA-366B-405F-8F1F-C470F0161562}"/>
    <hyperlink ref="B41" r:id="rId23" display="https://www.francecompetences.fr/recherche/rncp/36897/" xr:uid="{9F6990E1-C83E-4DCB-931C-A1B67B17ABF0}"/>
    <hyperlink ref="B42" r:id="rId24" display="https://www.francecompetences.fr/recherche/rncp/5497/" xr:uid="{2B2B26A7-ADEB-46B4-93FE-64678808072C}"/>
    <hyperlink ref="B43" r:id="rId25" display="https://www.francecompetences.fr/recherche/rncp/36491/" xr:uid="{C828C6B5-EB3B-4755-92E0-FF220107F2AB}"/>
    <hyperlink ref="B44" r:id="rId26" display="https://www.francecompetences.fr/recherche/rncp/36491/" xr:uid="{E09D741B-46C2-4484-826F-4D06D91648E4}"/>
    <hyperlink ref="B45" r:id="rId27" xr:uid="{F40D4476-C630-46D0-8792-818A8DC1DCFD}"/>
    <hyperlink ref="B46" r:id="rId28" display="https://www.francecompetences.fr/recherche/rncp/36501/" xr:uid="{2FBD9C38-7F60-4485-AACF-97D4E6897E6E}"/>
    <hyperlink ref="B47" r:id="rId29" display="https://www.francecompetences.fr/recherche/rncp/36462/" xr:uid="{830D0AE0-CEDE-4BEF-B891-9A3C9A88C302}"/>
    <hyperlink ref="B48" r:id="rId30" display="https://www.francecompetences.fr/recherche/rncp/36932/" xr:uid="{089276EF-499A-4E15-8653-F5ABD72CC79D}"/>
    <hyperlink ref="B49" r:id="rId31" display="https://www.francecompetences.fr/recherche/rncp/36243/" xr:uid="{A6F8802D-B132-4CB5-A69B-F74B806F8CE0}"/>
    <hyperlink ref="B50" r:id="rId32" display="https://www.francecompetences.fr/recherche/rncp/31115/" xr:uid="{5448C2D3-FDCB-4D9F-B9B2-C94DF651C323}"/>
    <hyperlink ref="B51" r:id="rId33" display="https://www.francecompetences.fr/recherche/rncp/225/" xr:uid="{26A3CECD-9B79-481D-A39B-058482529E3A}"/>
    <hyperlink ref="B52" r:id="rId34" display="https://www.francecompetences.fr/recherche/rncp/35295/" xr:uid="{C405F2F8-8974-4562-A4AF-60C651CE3CE7}"/>
    <hyperlink ref="B36" r:id="rId35" location="ancre1" xr:uid="{2644B28B-F10B-400E-ACD7-C4C79C81E681}"/>
  </hyperlinks>
  <printOptions horizontalCentered="1"/>
  <pageMargins left="0.70866141732283472" right="0.70866141732283472" top="0.74803149606299213" bottom="0.74803149606299213" header="0.31496062992125984" footer="0.31496062992125984"/>
  <pageSetup paperSize="9" scale="66" orientation="portrait" r:id="rId36"/>
  <rowBreaks count="1" manualBreakCount="1">
    <brk id="32" max="16383" man="1"/>
  </rowBreaks>
  <drawing r:id="rId3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43A41-389E-4292-B138-32D0F9BC6A52}">
  <dimension ref="A1:D19"/>
  <sheetViews>
    <sheetView showGridLines="0" zoomScale="80" zoomScaleNormal="80" workbookViewId="0">
      <selection activeCell="C11" sqref="C11"/>
    </sheetView>
  </sheetViews>
  <sheetFormatPr baseColWidth="10" defaultColWidth="11.453125" defaultRowHeight="14.5" x14ac:dyDescent="0.35"/>
  <cols>
    <col min="1" max="1" width="118.54296875" bestFit="1" customWidth="1"/>
  </cols>
  <sheetData>
    <row r="1" spans="1:4" ht="57.65" customHeight="1" x14ac:dyDescent="0.35">
      <c r="A1" s="46" t="s">
        <v>326</v>
      </c>
    </row>
    <row r="3" spans="1:4" ht="23.5" customHeight="1" x14ac:dyDescent="0.35">
      <c r="A3" s="118" t="s">
        <v>327</v>
      </c>
      <c r="B3" s="88"/>
      <c r="C3" s="88"/>
      <c r="D3" s="88"/>
    </row>
    <row r="4" spans="1:4" ht="20.5" customHeight="1" x14ac:dyDescent="0.35">
      <c r="A4" s="118"/>
      <c r="B4" s="88"/>
      <c r="C4" s="88"/>
      <c r="D4" s="88"/>
    </row>
    <row r="5" spans="1:4" ht="15" thickBot="1" x14ac:dyDescent="0.4"/>
    <row r="6" spans="1:4" ht="36" customHeight="1" thickBot="1" x14ac:dyDescent="0.4">
      <c r="A6" s="86" t="s">
        <v>129</v>
      </c>
    </row>
    <row r="7" spans="1:4" ht="36" customHeight="1" thickBot="1" x14ac:dyDescent="0.4">
      <c r="A7" s="87" t="s">
        <v>132</v>
      </c>
    </row>
    <row r="8" spans="1:4" ht="36" customHeight="1" thickBot="1" x14ac:dyDescent="0.4">
      <c r="A8" s="86" t="s">
        <v>328</v>
      </c>
    </row>
    <row r="9" spans="1:4" ht="36" customHeight="1" thickBot="1" x14ac:dyDescent="0.4">
      <c r="A9" s="87" t="s">
        <v>329</v>
      </c>
    </row>
    <row r="10" spans="1:4" ht="36" customHeight="1" thickBot="1" x14ac:dyDescent="0.4">
      <c r="A10" s="86" t="s">
        <v>330</v>
      </c>
    </row>
    <row r="11" spans="1:4" ht="36" customHeight="1" thickBot="1" x14ac:dyDescent="0.4">
      <c r="A11" s="87" t="s">
        <v>331</v>
      </c>
    </row>
    <row r="12" spans="1:4" ht="36" customHeight="1" thickBot="1" x14ac:dyDescent="0.4">
      <c r="A12" s="86" t="s">
        <v>332</v>
      </c>
    </row>
    <row r="13" spans="1:4" ht="36" customHeight="1" thickBot="1" x14ac:dyDescent="0.4">
      <c r="A13" s="87" t="s">
        <v>333</v>
      </c>
    </row>
    <row r="14" spans="1:4" ht="36" customHeight="1" thickBot="1" x14ac:dyDescent="0.4">
      <c r="A14" s="86" t="s">
        <v>334</v>
      </c>
    </row>
    <row r="15" spans="1:4" ht="36" customHeight="1" thickBot="1" x14ac:dyDescent="0.4">
      <c r="A15" s="87" t="s">
        <v>335</v>
      </c>
    </row>
    <row r="16" spans="1:4" ht="36" customHeight="1" thickBot="1" x14ac:dyDescent="0.4">
      <c r="A16" s="86" t="s">
        <v>336</v>
      </c>
    </row>
    <row r="17" spans="1:1" ht="36" customHeight="1" thickBot="1" x14ac:dyDescent="0.4">
      <c r="A17" s="87" t="s">
        <v>337</v>
      </c>
    </row>
    <row r="18" spans="1:1" ht="36" customHeight="1" thickBot="1" x14ac:dyDescent="0.4">
      <c r="A18" s="89" t="s">
        <v>338</v>
      </c>
    </row>
    <row r="19" spans="1:1" ht="36" customHeight="1" thickBot="1" x14ac:dyDescent="0.4">
      <c r="A19" s="87" t="s">
        <v>339</v>
      </c>
    </row>
  </sheetData>
  <sheetProtection algorithmName="SHA-512" hashValue="emKW7VIumPzNot7Wrtdm/nBt9C18YlOoamYTv/f1GQRJ/aJOE98Izy4PlcpuagTCXHi0djPj/Pn73W6cLTmoxQ==" saltValue="3J9Vt7j6pBcRIhswk0HOFg==" spinCount="100000" sheet="1" formatCells="0" formatColumns="0" formatRows="0" insertColumns="0" insertRows="0" insertHyperlinks="0" deleteColumns="0" deleteRows="0" sort="0" autoFilter="0" pivotTables="0"/>
  <mergeCells count="1">
    <mergeCell ref="A3:A4"/>
  </mergeCell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mentaire xmlns="b464a2b7-b519-4df1-96fe-050434205099" xsi:nil="true"/>
    <TaxCatchAll xmlns="6e616eb7-b2b2-4e13-857c-15db7a9bd999" xsi:nil="true"/>
    <lcf76f155ced4ddcb4097134ff3c332f xmlns="b464a2b7-b519-4df1-96fe-05043420509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F4A5DA06F6B8D48840EFBA07B654DCC" ma:contentTypeVersion="17" ma:contentTypeDescription="Crée un document." ma:contentTypeScope="" ma:versionID="c89c9bd080d32cc24fe5776cda8dff72">
  <xsd:schema xmlns:xsd="http://www.w3.org/2001/XMLSchema" xmlns:xs="http://www.w3.org/2001/XMLSchema" xmlns:p="http://schemas.microsoft.com/office/2006/metadata/properties" xmlns:ns2="b464a2b7-b519-4df1-96fe-050434205099" xmlns:ns3="6e616eb7-b2b2-4e13-857c-15db7a9bd999" targetNamespace="http://schemas.microsoft.com/office/2006/metadata/properties" ma:root="true" ma:fieldsID="436fea2daeadec854d426a299eec01f0" ns2:_="" ns3:_="">
    <xsd:import namespace="b464a2b7-b519-4df1-96fe-050434205099"/>
    <xsd:import namespace="6e616eb7-b2b2-4e13-857c-15db7a9bd99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Commentai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64a2b7-b519-4df1-96fe-0504342050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9ae82cb3-71b5-4c9f-9854-6f276eb3487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Commentaire" ma:index="24" nillable="true" ma:displayName="Commentaire" ma:format="Dropdown" ma:internalName="Commentair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616eb7-b2b2-4e13-857c-15db7a9bd999"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a2031288-3683-4032-9673-d25011745e3c}" ma:internalName="TaxCatchAll" ma:showField="CatchAllData" ma:web="6e616eb7-b2b2-4e13-857c-15db7a9bd9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A5EA8B-0F36-4B69-85EA-C717C5D13045}">
  <ds:schemaRefs>
    <ds:schemaRef ds:uri="b464a2b7-b519-4df1-96fe-050434205099"/>
    <ds:schemaRef ds:uri="http://purl.org/dc/dcmitype/"/>
    <ds:schemaRef ds:uri="http://schemas.microsoft.com/office/infopath/2007/PartnerControls"/>
    <ds:schemaRef ds:uri="6e616eb7-b2b2-4e13-857c-15db7a9bd999"/>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32A8F987-1BE0-4332-B234-4BB3B2D9CB23}">
  <ds:schemaRefs>
    <ds:schemaRef ds:uri="http://schemas.microsoft.com/sharepoint/v3/contenttype/forms"/>
  </ds:schemaRefs>
</ds:datastoreItem>
</file>

<file path=customXml/itemProps3.xml><?xml version="1.0" encoding="utf-8"?>
<ds:datastoreItem xmlns:ds="http://schemas.openxmlformats.org/officeDocument/2006/customXml" ds:itemID="{3888533A-7EA8-4649-A3BD-DE605212A8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64a2b7-b519-4df1-96fe-050434205099"/>
    <ds:schemaRef ds:uri="6e616eb7-b2b2-4e13-857c-15db7a9bd9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Simulateur</vt:lpstr>
      <vt:lpstr>données</vt:lpstr>
      <vt:lpstr>Liste SSSMS</vt:lpstr>
      <vt:lpstr>Liste SPSTI</vt:lpstr>
      <vt:lpstr>Liste HP</vt:lpstr>
      <vt:lpstr>Niveau</vt:lpstr>
      <vt:lpstr>Simulateur!Zone_d_impression</vt:lpstr>
    </vt:vector>
  </TitlesOfParts>
  <Manager/>
  <Company>Opco-Sante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Emilie CARLIER</dc:creator>
  <cp:keywords/>
  <dc:description/>
  <cp:lastModifiedBy>Emilie CARLIER</cp:lastModifiedBy>
  <cp:revision/>
  <cp:lastPrinted>2023-06-05T07:19:37Z</cp:lastPrinted>
  <dcterms:created xsi:type="dcterms:W3CDTF">2023-04-21T07:47:22Z</dcterms:created>
  <dcterms:modified xsi:type="dcterms:W3CDTF">2023-06-05T07:23:06Z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0x0101006F4A5DA06F6B8D48840EFBA07B654DCC</vt:lpwstr>
  </property>
  <property fmtid="{D5CDD505-2E9C-101B-9397-08002B2CF9AE}" pid="3" name="MediaServiceImageTags">
    <vt:lpwstr/>
  </property>
</Properties>
</file>