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C:\Users\reg13t\Desktop\outil cifa\"/>
    </mc:Choice>
  </mc:AlternateContent>
  <xr:revisionPtr revIDLastSave="0" documentId="13_ncr:1_{27CF84BC-ADC4-4DAC-9897-3F6066DB1969}" xr6:coauthVersionLast="45" xr6:coauthVersionMax="45" xr10:uidLastSave="{00000000-0000-0000-0000-000000000000}"/>
  <workbookProtection workbookAlgorithmName="SHA-512" workbookHashValue="PUIO8Kbp97ksj/pCMoEsarBvzODsyCwHcTHOGNDWGt7NsAq84CW6kkfDHklV17/Umt4E5nTSAtg2WhkY4+MHGg==" workbookSaltValue="5QwCAXsTObn+IJhOYa70Tw==" workbookSpinCount="100000" lockStructure="1"/>
  <bookViews>
    <workbookView xWindow="-120" yWindow="-120" windowWidth="29040" windowHeight="15840" tabRatio="534" xr2:uid="{00000000-000D-0000-FFFF-FFFF00000000}"/>
  </bookViews>
  <sheets>
    <sheet name="OUTIL_SIMULATION_CIFA_2022" sheetId="6" r:id="rId1"/>
    <sheet name="Simulation budgétaire" sheetId="3" state="hidden" r:id="rId2"/>
  </sheets>
  <definedNames>
    <definedName name="_xlnm.Print_Area" localSheetId="0">OUTIL_SIMULATION_CIFA_2022!$A$1:$M$30</definedName>
    <definedName name="_xlnm.Print_Area" localSheetId="1">'Simulation budgétaire'!$A$1:$AK$76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3" l="1"/>
  <c r="D9" i="3"/>
  <c r="D8" i="3"/>
  <c r="D54" i="3" l="1"/>
  <c r="D31" i="3" l="1"/>
  <c r="D23" i="3"/>
  <c r="D30" i="3"/>
  <c r="D29" i="3"/>
  <c r="D28" i="3"/>
  <c r="D27" i="3"/>
  <c r="P50" i="3" l="1"/>
  <c r="O46" i="3"/>
  <c r="P42" i="3"/>
  <c r="G23" i="3" l="1"/>
  <c r="D46" i="3"/>
  <c r="E36" i="3"/>
  <c r="E37" i="3"/>
  <c r="E35" i="3"/>
  <c r="D38" i="3"/>
  <c r="D42" i="3" l="1"/>
  <c r="D50" i="3" s="1"/>
  <c r="D32" i="3"/>
  <c r="E32" i="3" s="1"/>
  <c r="E31" i="3"/>
  <c r="E28" i="3"/>
  <c r="E27" i="3"/>
  <c r="E30" i="3"/>
  <c r="E29" i="3"/>
  <c r="P46" i="3"/>
  <c r="E38" i="3"/>
  <c r="O28" i="3" l="1"/>
  <c r="O32" i="3"/>
  <c r="E46" i="3"/>
  <c r="O50" i="3"/>
  <c r="O42" i="3"/>
  <c r="D19" i="3" l="1"/>
  <c r="Q50" i="3"/>
  <c r="Q42" i="3"/>
  <c r="D20" i="3"/>
  <c r="O23" i="3" l="1"/>
  <c r="O36" i="3" s="1"/>
  <c r="P25" i="3"/>
  <c r="I20" i="3" s="1"/>
  <c r="E50" i="3"/>
  <c r="F19" i="3"/>
  <c r="I18" i="3" s="1"/>
  <c r="E42" i="3"/>
  <c r="G69" i="3" l="1"/>
  <c r="D69" i="3"/>
  <c r="F69" i="3"/>
  <c r="E54" i="3"/>
  <c r="D56" i="3" s="1"/>
  <c r="F68" i="3" l="1"/>
  <c r="D68" i="3"/>
  <c r="G68" i="3"/>
  <c r="D62" i="3"/>
  <c r="D65" i="3" l="1"/>
  <c r="D16" i="6" s="1"/>
  <c r="G6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ib</author>
  </authors>
  <commentList>
    <comment ref="D12" authorId="0" shapeId="0" xr:uid="{00000000-0006-0000-0000-000001000000}">
      <text>
        <r>
          <rPr>
            <sz val="9"/>
            <color indexed="81"/>
            <rFont val="Century Gothic"/>
            <family val="2"/>
          </rPr>
          <t>Dernière Masse Salariale Brute connue</t>
        </r>
      </text>
    </comment>
    <comment ref="D14" authorId="0" shapeId="0" xr:uid="{00000000-0006-0000-0000-000002000000}">
      <text>
        <r>
          <rPr>
            <b/>
            <sz val="10"/>
            <color indexed="81"/>
            <rFont val="Century Gothic"/>
            <family val="2"/>
          </rPr>
          <t xml:space="preserve">Taux de contribution = 
</t>
        </r>
        <r>
          <rPr>
            <sz val="10"/>
            <color indexed="81"/>
            <rFont val="Century Gothic"/>
            <family val="2"/>
          </rPr>
          <t xml:space="preserve">taux légal </t>
        </r>
        <r>
          <rPr>
            <b/>
            <i/>
            <sz val="10"/>
            <color indexed="10"/>
            <rFont val="Century Gothic"/>
            <family val="2"/>
          </rPr>
          <t>versé à l'URSAFF</t>
        </r>
        <r>
          <rPr>
            <sz val="10"/>
            <color indexed="81"/>
            <rFont val="Century Gothic"/>
            <family val="2"/>
          </rPr>
          <t xml:space="preserve"> [0,55% ou 1% selon taille]
+ taux conventionnel [0,3465%]
+ financement des instances paritaires [0,0035%]
+ Investissement Formation Obligatoire [0,65%]
+ Investissement Formation Volontaire[&gt;1,55% ou &gt;2% selon taille]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Fabien CHATEAU</author>
  </authors>
  <commentList>
    <comment ref="D5" authorId="0" shapeId="0" xr:uid="{00000000-0006-0000-0100-000001000000}">
      <text>
        <r>
          <rPr>
            <b/>
            <sz val="12"/>
            <color indexed="81"/>
            <rFont val="Tahoma"/>
            <family val="2"/>
          </rPr>
          <t>point 1 du mode d'emploi</t>
        </r>
      </text>
    </comment>
    <comment ref="D7" authorId="0" shapeId="0" xr:uid="{00000000-0006-0000-0100-000002000000}">
      <text>
        <r>
          <rPr>
            <b/>
            <sz val="12"/>
            <color indexed="81"/>
            <rFont val="Tahoma"/>
            <family val="2"/>
          </rPr>
          <t>point 2 du mode d'emploi</t>
        </r>
      </text>
    </comment>
    <comment ref="D8" authorId="0" shapeId="0" xr:uid="{00000000-0006-0000-0100-000003000000}">
      <text>
        <r>
          <rPr>
            <b/>
            <sz val="12"/>
            <color indexed="81"/>
            <rFont val="Tahoma"/>
            <family val="2"/>
          </rPr>
          <t>point 3 du mode d'emploi</t>
        </r>
      </text>
    </comment>
    <comment ref="D9" authorId="0" shapeId="0" xr:uid="{00000000-0006-0000-0100-000004000000}">
      <text>
        <r>
          <rPr>
            <b/>
            <sz val="12"/>
            <color indexed="81"/>
            <rFont val="Tahoma"/>
            <family val="2"/>
          </rPr>
          <t>point 4 du mode d'emploi</t>
        </r>
      </text>
    </comment>
    <comment ref="D10" authorId="0" shapeId="0" xr:uid="{00000000-0006-0000-0100-000005000000}">
      <text>
        <r>
          <rPr>
            <b/>
            <sz val="12"/>
            <color indexed="81"/>
            <rFont val="Tahoma"/>
            <family val="2"/>
          </rPr>
          <t>point 4 du mode d'emploi</t>
        </r>
      </text>
    </comment>
    <comment ref="D12" authorId="0" shapeId="0" xr:uid="{00000000-0006-0000-0100-000006000000}">
      <text>
        <r>
          <rPr>
            <b/>
            <sz val="12"/>
            <color indexed="81"/>
            <rFont val="Tahoma"/>
            <family val="2"/>
          </rPr>
          <t>point 5 du mode d'emploi</t>
        </r>
      </text>
    </comment>
    <comment ref="D14" authorId="0" shapeId="0" xr:uid="{00000000-0006-0000-0100-000007000000}">
      <text>
        <r>
          <rPr>
            <b/>
            <sz val="12"/>
            <color indexed="81"/>
            <rFont val="Tahoma"/>
            <family val="2"/>
          </rPr>
          <t>point 5 du mode d'emploi</t>
        </r>
      </text>
    </comment>
    <comment ref="I18" authorId="1" shapeId="0" xr:uid="{00000000-0006-0000-0100-000008000000}">
      <text>
        <r>
          <rPr>
            <b/>
            <sz val="9"/>
            <color indexed="81"/>
            <rFont val="Tahoma"/>
            <family val="2"/>
          </rPr>
          <t>C'est le taux minimum négociable sur la part volontaire. 
Au minimum, vous pourrez proposer un pourcentage de frais de services à hauteur de...</t>
        </r>
      </text>
    </comment>
    <comment ref="C19" authorId="1" shapeId="0" xr:uid="{00000000-0006-0000-0100-000009000000}">
      <text>
        <r>
          <rPr>
            <sz val="12"/>
            <color indexed="81"/>
            <rFont val="Tahoma"/>
            <family val="2"/>
          </rPr>
          <t>Au-delà de 2%, frais de gestion négociables :
Sans pouvoir être inférieurs à 3% de l'ensemble de la contribution supérieure à 1,35%</t>
        </r>
      </text>
    </comment>
    <comment ref="C20" authorId="1" shapeId="0" xr:uid="{00000000-0006-0000-0100-00000A000000}">
      <text>
        <r>
          <rPr>
            <sz val="12"/>
            <color indexed="81"/>
            <rFont val="Tahoma"/>
            <family val="2"/>
          </rPr>
          <t xml:space="preserve">Au-delà de 2%, frais de gestion négociables :
Sans pouvoir être inférieurs à 6% de l'investissement formation (0,65%)
</t>
        </r>
      </text>
    </comment>
    <comment ref="O23" authorId="0" shapeId="0" xr:uid="{00000000-0006-0000-0100-00000B000000}">
      <text>
        <r>
          <rPr>
            <b/>
            <sz val="8"/>
            <color indexed="81"/>
            <rFont val="Tahoma"/>
            <family val="2"/>
          </rPr>
          <t>calculé sur la part volontaire (hors frais de gestion liés à l'obligation conventionnelle)</t>
        </r>
        <r>
          <rPr>
            <sz val="8"/>
            <color indexed="81"/>
            <rFont val="Tahoma"/>
            <family val="2"/>
          </rPr>
          <t xml:space="preserve">
</t>
        </r>
      </text>
    </comment>
    <comment ref="C54" authorId="0" shapeId="0" xr:uid="{00000000-0006-0000-0100-00000C000000}">
      <text>
        <r>
          <rPr>
            <b/>
            <sz val="12"/>
            <color indexed="81"/>
            <rFont val="Tahoma"/>
            <family val="2"/>
          </rPr>
          <t>point 5 du mode d'emploi</t>
        </r>
      </text>
    </comment>
    <comment ref="D56" authorId="0" shapeId="0" xr:uid="{00000000-0006-0000-0100-00000D000000}">
      <text>
        <r>
          <rPr>
            <b/>
            <sz val="9"/>
            <color indexed="81"/>
            <rFont val="Tahoma"/>
            <family val="2"/>
          </rPr>
          <t>Sans report ni actions déjà engagées</t>
        </r>
      </text>
    </comment>
    <comment ref="D58" authorId="0" shapeId="0" xr:uid="{00000000-0006-0000-0100-00000E000000}">
      <text>
        <r>
          <rPr>
            <b/>
            <sz val="9"/>
            <color indexed="81"/>
            <rFont val="Tahoma"/>
            <family val="2"/>
          </rPr>
          <t>Indiquez le montant du report potentiel de l'adhérent. 
Il est préférable de mettre une date comme pense bête étant donné que le report peut changer de jour en jour.
Rappel : les srtructures bénéficiant du complément de CIFA en N-1 (CIFA planché), ne peuvent bénéficier de ce report.</t>
        </r>
      </text>
    </comment>
    <comment ref="D60" authorId="0" shapeId="0" xr:uid="{00000000-0006-0000-0100-00000F000000}">
      <text>
        <r>
          <rPr>
            <b/>
            <sz val="9"/>
            <color indexed="81"/>
            <rFont val="Tahoma"/>
            <family val="2"/>
          </rPr>
          <t>Indiquez le montant des actions déjà engagées et qui impactent le CIFA 2019</t>
        </r>
      </text>
    </comment>
    <comment ref="B65" authorId="0" shapeId="0" xr:uid="{00000000-0006-0000-0100-000010000000}">
      <text>
        <r>
          <rPr>
            <b/>
            <sz val="12"/>
            <color indexed="81"/>
            <rFont val="Tahoma"/>
            <family val="2"/>
          </rPr>
          <t>point 6 du mode d'emploi</t>
        </r>
      </text>
    </comment>
    <comment ref="D65" authorId="1" shapeId="0" xr:uid="{00000000-0006-0000-0100-000011000000}">
      <text>
        <r>
          <rPr>
            <b/>
            <sz val="12"/>
            <color indexed="81"/>
            <rFont val="Tahoma"/>
            <family val="2"/>
          </rPr>
          <t>Le montant de financement disponible est calculé en fonction de l'obligation d'investissement formation totale ou partielle de 0,65%, du montant de la contribution volontaire et CIFA plancher, une fois les frais de gestion et l'éventuelle contribution inter-établissements défalqués</t>
        </r>
      </text>
    </comment>
  </commentList>
</comments>
</file>

<file path=xl/sharedStrings.xml><?xml version="1.0" encoding="utf-8"?>
<sst xmlns="http://schemas.openxmlformats.org/spreadsheetml/2006/main" count="103" uniqueCount="82">
  <si>
    <t>FPSPP</t>
  </si>
  <si>
    <t>Professionnalisation</t>
  </si>
  <si>
    <t>CIF CDI</t>
  </si>
  <si>
    <t>CPF</t>
  </si>
  <si>
    <t>Plan</t>
  </si>
  <si>
    <t>Qualification</t>
  </si>
  <si>
    <t>FPC des salariés</t>
  </si>
  <si>
    <t>50 à 299 salariés</t>
  </si>
  <si>
    <t>CIF</t>
  </si>
  <si>
    <t>Montant</t>
  </si>
  <si>
    <t>Taille association :</t>
  </si>
  <si>
    <t>+ de 300 salariés</t>
  </si>
  <si>
    <t>Frais de gestion</t>
  </si>
  <si>
    <t>Montant de financement disponible</t>
  </si>
  <si>
    <t>CIF avant</t>
  </si>
  <si>
    <t xml:space="preserve">Plan avant </t>
  </si>
  <si>
    <t>Professionnalisation avant</t>
  </si>
  <si>
    <t>AVANT</t>
  </si>
  <si>
    <t>MAINTENANT</t>
  </si>
  <si>
    <t>+ de 20 salariés</t>
  </si>
  <si>
    <t>de 10 à 20 salariés</t>
  </si>
  <si>
    <t xml:space="preserve">Type association : </t>
  </si>
  <si>
    <t>Non</t>
  </si>
  <si>
    <t>Mono-établissement</t>
  </si>
  <si>
    <t>Multi-établissements</t>
  </si>
  <si>
    <t xml:space="preserve">Taux de contribution : </t>
  </si>
  <si>
    <t>Versement du CPF à Unifaf</t>
  </si>
  <si>
    <t>Contribution prévisionnelle à la formation</t>
  </si>
  <si>
    <t>Oui</t>
  </si>
  <si>
    <t>Total Fonds Mutualisés</t>
  </si>
  <si>
    <t>Contribution volontaire (en euros) :</t>
  </si>
  <si>
    <t>Masse salariale brute (en euros) :</t>
  </si>
  <si>
    <t>Taux</t>
  </si>
  <si>
    <t>CIFA normalement disponible :</t>
  </si>
  <si>
    <t>1 à 10 salariés</t>
  </si>
  <si>
    <t>11 à 49 salariés</t>
  </si>
  <si>
    <t>% 
Frais de services</t>
  </si>
  <si>
    <t>Montant 
Frais de services</t>
  </si>
  <si>
    <t>% 
Frais de 
services</t>
  </si>
  <si>
    <t>Montant 
Frais de 
services</t>
  </si>
  <si>
    <t>Frais de services : Condition 2</t>
  </si>
  <si>
    <t>Frais de services : Condition 1</t>
  </si>
  <si>
    <t>Taux minimum applicable</t>
  </si>
  <si>
    <t>Moyenne des 2 
&gt; à 3%</t>
  </si>
  <si>
    <t>Total Fonds Mutualisés ROI 
= Pro + Plan + CPF + 0,35%</t>
  </si>
  <si>
    <t>Total Fonds mutualisé
+ Frais de services</t>
  </si>
  <si>
    <t>% Frais de services sur le 0,65%</t>
  </si>
  <si>
    <t>% Frais de services au delà du 0,65%</t>
  </si>
  <si>
    <t xml:space="preserve">Montant des actions déjà engagées : </t>
  </si>
  <si>
    <t>Report de CIFA au  . . / . . / . .   :</t>
  </si>
  <si>
    <t>Total Frais De Services</t>
  </si>
  <si>
    <t xml:space="preserve">Obligation conventionnelle mutualisée </t>
  </si>
  <si>
    <r>
      <t>Contribution volontaire (montant en €)</t>
    </r>
    <r>
      <rPr>
        <b/>
        <sz val="11"/>
        <rFont val="Calibri"/>
        <family val="2"/>
      </rPr>
      <t/>
    </r>
  </si>
  <si>
    <r>
      <t>Contribution volontaire (en %)</t>
    </r>
    <r>
      <rPr>
        <b/>
        <sz val="11"/>
        <rFont val="Calibri"/>
        <family val="2"/>
      </rPr>
      <t/>
    </r>
  </si>
  <si>
    <t xml:space="preserve">Contribution unique légale </t>
  </si>
  <si>
    <t>Obligation d'investissement formation 
(totale ou partielle)</t>
  </si>
  <si>
    <t>CIFA plancher</t>
  </si>
  <si>
    <t>Compte inter-établissements (en %)</t>
  </si>
  <si>
    <t>Contribution Compte inter-établissements</t>
  </si>
  <si>
    <t>SIMULATION BUDGETAIRE DE VOTRE INVESTISSEMENT FORMATION 2020</t>
  </si>
  <si>
    <t xml:space="preserve">* Le CIFA (Compte Investissement Formation Adhérent), indiqué dans cet outil de simulation budgétaire, correspond à un montant estimé sur la base de la MSB précisée dans le tableau ci-dessus. Le CIFA définitif ne pourra être calculé qu’à partir de votre déclaration de MSB 2020 auprès d’Unifaf lors du versement du solde de votre contribution 2020. </t>
  </si>
  <si>
    <t>Masse salariale brute :</t>
  </si>
  <si>
    <t>ex: 12 0213 U 0314 L</t>
  </si>
  <si>
    <t>N° UP de la structure :</t>
  </si>
  <si>
    <t>Pour calculer votre CIFA, complétez les éléments suivants :</t>
  </si>
  <si>
    <t>Sélectionnez votre taille</t>
  </si>
  <si>
    <r>
      <t xml:space="preserve">Cet outil sert exclusivement à la simulation de l'investissement formation dédié au développement
 des compétences des salariés des </t>
    </r>
    <r>
      <rPr>
        <b/>
        <sz val="10"/>
        <color rgb="FF3F2781"/>
        <rFont val="Century Gothic"/>
        <family val="2"/>
      </rPr>
      <t>associations du secteur sanitaire, social, médico-social
 à but non lucratif.</t>
    </r>
  </si>
  <si>
    <t>11 salariés et plus</t>
  </si>
  <si>
    <t>En cas de versement en capital (€) et/ou gestion d'un compte inter-établissement, 
contactez votre conseiller OPCO Santé.</t>
  </si>
  <si>
    <r>
      <t xml:space="preserve">Toutes les coordonnées de vos conseillers sont sur le site </t>
    </r>
    <r>
      <rPr>
        <u/>
        <sz val="10"/>
        <color rgb="FF3F2880"/>
        <rFont val="Century Gothic"/>
        <family val="2"/>
      </rPr>
      <t>opco-santé.fr</t>
    </r>
    <r>
      <rPr>
        <sz val="10"/>
        <color rgb="FF3F2880"/>
        <rFont val="Century Gothic"/>
        <family val="2"/>
      </rPr>
      <t xml:space="preserve">, rubrique </t>
    </r>
    <r>
      <rPr>
        <b/>
        <sz val="10"/>
        <color rgb="FF3F2880"/>
        <rFont val="Century Gothic"/>
        <family val="2"/>
      </rPr>
      <t>Contacts</t>
    </r>
    <r>
      <rPr>
        <sz val="10"/>
        <color rgb="FF3F2880"/>
        <rFont val="Century Gothic"/>
        <family val="2"/>
      </rPr>
      <t>.</t>
    </r>
  </si>
  <si>
    <t>. une étude personnalisée de vos besoins emploi-formation, contactez votre conseiller OPCO Santé.</t>
  </si>
  <si>
    <r>
      <rPr>
        <sz val="9"/>
        <color rgb="FF3F2781"/>
        <rFont val="Century Gothic"/>
        <family val="2"/>
      </rPr>
      <t xml:space="preserve">C'est le montant versé sur votre Compte Investissement Formation Adhérent, déduction faite des frais de gestion. Pour en savoir plus, consultez les </t>
    </r>
    <r>
      <rPr>
        <u/>
        <sz val="9"/>
        <color rgb="FF3F2781"/>
        <rFont val="Century Gothic"/>
        <family val="2"/>
      </rPr>
      <t>Conditions générales de gestion (CGG).</t>
    </r>
  </si>
  <si>
    <t>Cet outil de simulation vous est fourni à titre informatif et n’engage pas contractuellement votre structure 
vis-à-vis à de l’OPCO Santé.</t>
  </si>
  <si>
    <r>
      <t xml:space="preserve">Spécial ESAT : Un outil spécifique est proposé pour faire l'estimation de la contribution volontaire versée pour la formation des travailleurs en ESAT, </t>
    </r>
    <r>
      <rPr>
        <u/>
        <sz val="9"/>
        <color rgb="FF3F2880"/>
        <rFont val="Century Gothic"/>
        <family val="2"/>
      </rPr>
      <t>ici</t>
    </r>
    <r>
      <rPr>
        <sz val="9"/>
        <color rgb="FF3F2880"/>
        <rFont val="Century Gothic"/>
        <family val="2"/>
      </rPr>
      <t>.</t>
    </r>
  </si>
  <si>
    <t>SIMULATION DE VOTRE INVESTISSEMENT FORMATION 2022</t>
  </si>
  <si>
    <t>VOTRE CIFA 2022</t>
  </si>
  <si>
    <r>
      <t xml:space="preserve">. des fonds complémentaires pour optimiser votre investissement formation. </t>
    </r>
    <r>
      <rPr>
        <sz val="10"/>
        <color rgb="FF3F2880"/>
        <rFont val="Century Gothic"/>
        <family val="2"/>
      </rPr>
      <t xml:space="preserve">Pour cela, envoyez votre 
  Plan de développement des compétences 2022 à votre conseiller OPCO Santé. </t>
    </r>
    <r>
      <rPr>
        <u/>
        <sz val="10"/>
        <color rgb="FF3F2880"/>
        <rFont val="Century Gothic"/>
        <family val="2"/>
      </rPr>
      <t>Accédez à l'outil ici.</t>
    </r>
  </si>
  <si>
    <r>
      <t>Une contribution volontaire</t>
    </r>
    <r>
      <rPr>
        <sz val="11"/>
        <color rgb="FF3F2880"/>
        <rFont val="Century Gothic"/>
        <family val="2"/>
      </rPr>
      <t>**</t>
    </r>
    <r>
      <rPr>
        <b/>
        <sz val="11"/>
        <color rgb="FF3F2880"/>
        <rFont val="Century Gothic"/>
        <family val="2"/>
      </rPr>
      <t xml:space="preserve"> vous permet d'accéder à : </t>
    </r>
  </si>
  <si>
    <t>** &gt; 1,55% pour les associations de moins de 11 salariés et &gt;2% pour les associations de 11 salariés et +.</t>
  </si>
  <si>
    <r>
      <t>TAUX DE CONTRIBUTION</t>
    </r>
    <r>
      <rPr>
        <b/>
        <vertAlign val="superscript"/>
        <sz val="14"/>
        <color rgb="FF333399"/>
        <rFont val="Century Gothic"/>
        <family val="2"/>
      </rPr>
      <t>*</t>
    </r>
    <r>
      <rPr>
        <b/>
        <sz val="14"/>
        <color rgb="FF333399"/>
        <rFont val="Century Gothic"/>
        <family val="2"/>
      </rPr>
      <t xml:space="preserve"> </t>
    </r>
    <r>
      <rPr>
        <b/>
        <sz val="14"/>
        <color rgb="FF333399"/>
        <rFont val="Wingdings 3"/>
        <family val="1"/>
        <charset val="2"/>
      </rPr>
      <t>u</t>
    </r>
  </si>
  <si>
    <r>
      <t xml:space="preserve">Votre CIFA* estimé disponible
</t>
    </r>
    <r>
      <rPr>
        <b/>
        <sz val="11"/>
        <rFont val="Calibri"/>
        <family val="2"/>
        <scheme val="minor"/>
      </rPr>
      <t>déduction faite des frais de services</t>
    </r>
  </si>
  <si>
    <r>
      <t xml:space="preserve">* &gt; Dès janvier 2022, le versement de la CUFPA (contribution unique à la formation professionnelle et à l’alternance) se fera auprès de l’URSSAF. 
L’OPCO Santé restera, quant à lui, le collecteur de la contribution conventionnelle, volontaire ainsi que du financement des instances paritaires (mandataire de l'AFIP, Association Paritaire de Financement des Instances Paritaires du secteur des activités sanitaires)
Plus d'information sur la contribution, </t>
    </r>
    <r>
      <rPr>
        <u/>
        <sz val="9"/>
        <color rgb="FF3F2880"/>
        <rFont val="Century Gothic"/>
        <family val="2"/>
      </rPr>
      <t>ici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</si>
</sst>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0\ &quot;€&quot;;[Red]\-#,##0\ &quot;€&quot;"/>
    <numFmt numFmtId="8" formatCode="#,##0.00\ &quot;€&quot;;[Red]\-#,##0.00\ &quot;€&quot;"/>
    <numFmt numFmtId="44" formatCode="_-* #,##0.00\ &quot;€&quot;_-;\-* #,##0.00\ &quot;€&quot;_-;_-* &quot;-&quot;??\ &quot;€&quot;_-;_-@_-"/>
    <numFmt numFmtId="164" formatCode="#,##0.00\ &quot;€&quot;"/>
    <numFmt numFmtId="165" formatCode="0.000%"/>
  </numFmts>
  <fonts count="59" x14ac:knownFonts="1">
    <font>
      <sz val="11"/>
      <color theme="1"/>
      <name val="Calibri"/>
      <family val="2"/>
      <scheme val="minor"/>
    </font>
    <font>
      <b/>
      <sz val="11"/>
      <name val="Calibri"/>
      <family val="2"/>
    </font>
    <font>
      <sz val="11"/>
      <color theme="0"/>
      <name val="Calibri"/>
      <family val="2"/>
      <scheme val="minor"/>
    </font>
    <font>
      <sz val="11"/>
      <color rgb="FF0070C0"/>
      <name val="Calibri"/>
      <family val="2"/>
      <scheme val="minor"/>
    </font>
    <font>
      <b/>
      <sz val="11"/>
      <color rgb="FF0070C0"/>
      <name val="Calibri"/>
      <family val="2"/>
      <scheme val="minor"/>
    </font>
    <font>
      <sz val="11"/>
      <name val="Calibri"/>
      <family val="2"/>
      <scheme val="minor"/>
    </font>
    <font>
      <b/>
      <sz val="11"/>
      <name val="Calibri"/>
      <family val="2"/>
      <scheme val="minor"/>
    </font>
    <font>
      <b/>
      <sz val="12"/>
      <name val="Calibri"/>
      <family val="2"/>
      <scheme val="minor"/>
    </font>
    <font>
      <b/>
      <sz val="14"/>
      <name val="Calibri"/>
      <family val="2"/>
      <scheme val="minor"/>
    </font>
    <font>
      <sz val="12"/>
      <color indexed="81"/>
      <name val="Tahoma"/>
      <family val="2"/>
    </font>
    <font>
      <b/>
      <sz val="9"/>
      <color indexed="81"/>
      <name val="Tahoma"/>
      <family val="2"/>
    </font>
    <font>
      <b/>
      <sz val="18"/>
      <name val="Calibri"/>
      <family val="2"/>
      <scheme val="minor"/>
    </font>
    <font>
      <sz val="8"/>
      <color indexed="81"/>
      <name val="Tahoma"/>
      <family val="2"/>
    </font>
    <font>
      <b/>
      <sz val="8"/>
      <color indexed="81"/>
      <name val="Tahoma"/>
      <family val="2"/>
    </font>
    <font>
      <sz val="11"/>
      <color theme="1"/>
      <name val="Calibri"/>
      <family val="2"/>
      <scheme val="minor"/>
    </font>
    <font>
      <sz val="14"/>
      <name val="Calibri"/>
      <family val="2"/>
      <scheme val="minor"/>
    </font>
    <font>
      <b/>
      <sz val="12"/>
      <color indexed="81"/>
      <name val="Tahoma"/>
      <family val="2"/>
    </font>
    <font>
      <sz val="10"/>
      <color theme="1"/>
      <name val="Century Gothic"/>
      <family val="2"/>
    </font>
    <font>
      <b/>
      <sz val="10"/>
      <color rgb="FF3F2781"/>
      <name val="Century Gothic"/>
      <family val="2"/>
    </font>
    <font>
      <sz val="10"/>
      <color rgb="FF3F2880"/>
      <name val="Century Gothic"/>
      <family val="2"/>
    </font>
    <font>
      <b/>
      <sz val="10"/>
      <color rgb="FF3F2880"/>
      <name val="Century Gothic"/>
      <family val="2"/>
    </font>
    <font>
      <u/>
      <sz val="10"/>
      <color rgb="FF3F2880"/>
      <name val="Century Gothic"/>
      <family val="2"/>
    </font>
    <font>
      <sz val="8"/>
      <color rgb="FF3F2781"/>
      <name val="Century Gothic"/>
      <family val="2"/>
    </font>
    <font>
      <b/>
      <sz val="14"/>
      <color rgb="FF3F2781"/>
      <name val="Century Gothic"/>
      <family val="2"/>
    </font>
    <font>
      <b/>
      <sz val="12"/>
      <color rgb="FF333399"/>
      <name val="Century Gothic"/>
      <family val="2"/>
    </font>
    <font>
      <sz val="10"/>
      <color rgb="FF333399"/>
      <name val="Century Gothic"/>
      <family val="2"/>
    </font>
    <font>
      <b/>
      <sz val="10"/>
      <color rgb="FF333399"/>
      <name val="Century Gothic"/>
      <family val="2"/>
    </font>
    <font>
      <sz val="10"/>
      <color rgb="FF3F2781"/>
      <name val="Century Gothic"/>
      <family val="2"/>
    </font>
    <font>
      <b/>
      <sz val="10"/>
      <color rgb="FFFF0066"/>
      <name val="Century Gothic"/>
      <family val="2"/>
    </font>
    <font>
      <b/>
      <sz val="16"/>
      <color rgb="FFFF0066"/>
      <name val="Century Gothic"/>
      <family val="2"/>
    </font>
    <font>
      <sz val="10"/>
      <color theme="0"/>
      <name val="Century Gothic"/>
      <family val="2"/>
    </font>
    <font>
      <sz val="10"/>
      <name val="Century Gothic"/>
      <family val="2"/>
    </font>
    <font>
      <b/>
      <sz val="10"/>
      <color indexed="81"/>
      <name val="Century Gothic"/>
      <family val="2"/>
    </font>
    <font>
      <sz val="10"/>
      <color indexed="81"/>
      <name val="Century Gothic"/>
      <family val="2"/>
    </font>
    <font>
      <u/>
      <sz val="11"/>
      <color theme="10"/>
      <name val="Calibri"/>
      <family val="2"/>
    </font>
    <font>
      <sz val="9"/>
      <color rgb="FF3F2781"/>
      <name val="Century Gothic"/>
      <family val="2"/>
    </font>
    <font>
      <b/>
      <sz val="14"/>
      <color rgb="FF3F2880"/>
      <name val="Century Gothic"/>
      <family val="2"/>
    </font>
    <font>
      <b/>
      <sz val="14"/>
      <color rgb="FFE83365"/>
      <name val="Century Gothic"/>
      <family val="2"/>
    </font>
    <font>
      <sz val="9"/>
      <color indexed="81"/>
      <name val="Century Gothic"/>
      <family val="2"/>
    </font>
    <font>
      <i/>
      <sz val="10"/>
      <color theme="1"/>
      <name val="Century Gothic"/>
      <family val="2"/>
    </font>
    <font>
      <b/>
      <sz val="11"/>
      <color rgb="FF3F2880"/>
      <name val="Century Gothic"/>
      <family val="2"/>
    </font>
    <font>
      <sz val="11"/>
      <color rgb="FF3F2880"/>
      <name val="Century Gothic"/>
      <family val="2"/>
    </font>
    <font>
      <sz val="9"/>
      <color rgb="FF3F2880"/>
      <name val="Century Gothic"/>
      <family val="2"/>
    </font>
    <font>
      <u/>
      <sz val="9"/>
      <color rgb="FF3F2880"/>
      <name val="Century Gothic"/>
      <family val="2"/>
    </font>
    <font>
      <b/>
      <sz val="14"/>
      <color rgb="FF333399"/>
      <name val="Century Gothic"/>
      <family val="2"/>
    </font>
    <font>
      <b/>
      <sz val="14"/>
      <color rgb="FF333399"/>
      <name val="Wingdings 3"/>
      <family val="1"/>
      <charset val="2"/>
    </font>
    <font>
      <u/>
      <sz val="9"/>
      <color rgb="FF3F2781"/>
      <name val="Century Gothic"/>
      <family val="2"/>
    </font>
    <font>
      <sz val="10"/>
      <color rgb="FFFF0000"/>
      <name val="Century Gothic"/>
      <family val="2"/>
    </font>
    <font>
      <b/>
      <i/>
      <sz val="10"/>
      <color indexed="10"/>
      <name val="Century Gothic"/>
      <family val="2"/>
    </font>
    <font>
      <b/>
      <vertAlign val="superscript"/>
      <sz val="14"/>
      <color rgb="FF333399"/>
      <name val="Century Gothic"/>
      <family val="2"/>
    </font>
    <font>
      <b/>
      <sz val="13.5"/>
      <color rgb="FF3F2781"/>
      <name val="Century Gothic"/>
      <family val="2"/>
    </font>
    <font>
      <b/>
      <sz val="13.5"/>
      <color rgb="FFE83365"/>
      <name val="Century Gothic"/>
      <family val="2"/>
    </font>
    <font>
      <b/>
      <sz val="19"/>
      <name val="Calibri"/>
      <family val="2"/>
      <scheme val="minor"/>
    </font>
    <font>
      <sz val="12"/>
      <name val="Calibri"/>
      <family val="2"/>
      <scheme val="minor"/>
    </font>
    <font>
      <b/>
      <i/>
      <sz val="14"/>
      <name val="Calibri"/>
      <family val="2"/>
      <scheme val="minor"/>
    </font>
    <font>
      <b/>
      <i/>
      <sz val="18"/>
      <name val="Calibri"/>
      <family val="2"/>
      <scheme val="minor"/>
    </font>
    <font>
      <b/>
      <sz val="26"/>
      <name val="Calibri"/>
      <family val="2"/>
      <scheme val="minor"/>
    </font>
    <font>
      <b/>
      <sz val="13"/>
      <name val="Calibri"/>
      <family val="2"/>
      <scheme val="minor"/>
    </font>
    <font>
      <sz val="10.5"/>
      <color rgb="FF333399"/>
      <name val="Century Gothic"/>
      <family val="2"/>
    </font>
  </fonts>
  <fills count="5">
    <fill>
      <patternFill patternType="none"/>
    </fill>
    <fill>
      <patternFill patternType="gray125"/>
    </fill>
    <fill>
      <patternFill patternType="solid">
        <fgColor theme="2" tint="-9.9978637043366805E-2"/>
        <bgColor indexed="64"/>
      </patternFill>
    </fill>
    <fill>
      <patternFill patternType="solid">
        <fgColor theme="2" tint="-0.249977111117893"/>
        <bgColor indexed="64"/>
      </patternFill>
    </fill>
    <fill>
      <patternFill patternType="solid">
        <fgColor theme="0" tint="-4.9989318521683403E-2"/>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theme="2" tint="-0.499984740745262"/>
      </left>
      <right/>
      <top style="medium">
        <color theme="2" tint="-0.499984740745262"/>
      </top>
      <bottom style="medium">
        <color theme="2" tint="-0.499984740745262"/>
      </bottom>
      <diagonal/>
    </border>
    <border>
      <left style="medium">
        <color theme="2" tint="-0.499984740745262"/>
      </left>
      <right/>
      <top style="medium">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medium">
        <color theme="2" tint="-0.499984740745262"/>
      </top>
      <bottom style="medium">
        <color theme="2" tint="-0.499984740745262"/>
      </bottom>
      <diagonal/>
    </border>
    <border>
      <left style="medium">
        <color theme="2" tint="-0.499984740745262"/>
      </left>
      <right/>
      <top style="thin">
        <color theme="2" tint="-0.499984740745262"/>
      </top>
      <bottom style="thin">
        <color theme="2" tint="-0.499984740745262"/>
      </bottom>
      <diagonal/>
    </border>
    <border>
      <left style="medium">
        <color theme="2" tint="-0.499984740745262"/>
      </left>
      <right/>
      <top/>
      <bottom style="medium">
        <color theme="2" tint="-0.499984740745262"/>
      </bottom>
      <diagonal/>
    </border>
    <border>
      <left style="thick">
        <color rgb="FFC00000"/>
      </left>
      <right style="thick">
        <color rgb="FFC00000"/>
      </right>
      <top style="thin">
        <color theme="2" tint="-0.499984740745262"/>
      </top>
      <bottom style="thin">
        <color theme="2" tint="-0.499984740745262"/>
      </bottom>
      <diagonal/>
    </border>
    <border>
      <left style="thick">
        <color rgb="FFC00000"/>
      </left>
      <right style="thick">
        <color rgb="FFC00000"/>
      </right>
      <top style="thin">
        <color theme="2" tint="-0.499984740745262"/>
      </top>
      <bottom style="medium">
        <color theme="2" tint="-0.499984740745262"/>
      </bottom>
      <diagonal/>
    </border>
    <border>
      <left style="thick">
        <color rgb="FFC00000"/>
      </left>
      <right style="thick">
        <color rgb="FFC00000"/>
      </right>
      <top style="medium">
        <color theme="2" tint="-0.499984740745262"/>
      </top>
      <bottom style="thin">
        <color theme="2" tint="-0.499984740745262"/>
      </bottom>
      <diagonal/>
    </border>
    <border>
      <left style="thick">
        <color rgb="FFC00000"/>
      </left>
      <right style="thick">
        <color rgb="FFC00000"/>
      </right>
      <top style="medium">
        <color theme="2" tint="-0.499984740745262"/>
      </top>
      <bottom style="medium">
        <color theme="2" tint="-0.499984740745262"/>
      </bottom>
      <diagonal/>
    </border>
    <border>
      <left style="thick">
        <color theme="2" tint="-0.499984740745262"/>
      </left>
      <right/>
      <top/>
      <bottom/>
      <diagonal/>
    </border>
    <border>
      <left style="medium">
        <color indexed="64"/>
      </left>
      <right style="thick">
        <color theme="2" tint="-0.499984740745262"/>
      </right>
      <top/>
      <bottom/>
      <diagonal/>
    </border>
    <border>
      <left/>
      <right style="medium">
        <color indexed="64"/>
      </right>
      <top/>
      <bottom style="medium">
        <color indexed="64"/>
      </bottom>
      <diagonal/>
    </border>
    <border>
      <left style="thick">
        <color rgb="FFC00000"/>
      </left>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rgb="FFC00000"/>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style="thick">
        <color rgb="FFC00000"/>
      </right>
      <top style="medium">
        <color theme="2" tint="-0.499984740745262"/>
      </top>
      <bottom style="thick">
        <color rgb="FFC00000"/>
      </bottom>
      <diagonal/>
    </border>
    <border>
      <left/>
      <right/>
      <top style="medium">
        <color theme="2" tint="-0.499984740745262"/>
      </top>
      <bottom/>
      <diagonal/>
    </border>
    <border>
      <left style="medium">
        <color theme="1"/>
      </left>
      <right style="medium">
        <color theme="1"/>
      </right>
      <top style="medium">
        <color theme="1"/>
      </top>
      <bottom style="medium">
        <color theme="1"/>
      </bottom>
      <diagonal/>
    </border>
    <border>
      <left style="medium">
        <color theme="1"/>
      </left>
      <right style="medium">
        <color theme="2" tint="-0.499984740745262"/>
      </right>
      <top style="thin">
        <color theme="2" tint="-0.499984740745262"/>
      </top>
      <bottom style="medium">
        <color theme="1"/>
      </bottom>
      <diagonal/>
    </border>
    <border>
      <left style="medium">
        <color theme="2" tint="-0.499984740745262"/>
      </left>
      <right style="medium">
        <color theme="1"/>
      </right>
      <top style="thin">
        <color theme="2" tint="-0.499984740745262"/>
      </top>
      <bottom style="medium">
        <color theme="1"/>
      </bottom>
      <diagonal/>
    </border>
    <border>
      <left style="medium">
        <color theme="1"/>
      </left>
      <right style="medium">
        <color theme="2" tint="-0.499984740745262"/>
      </right>
      <top/>
      <bottom style="thin">
        <color theme="2" tint="-0.499984740745262"/>
      </bottom>
      <diagonal/>
    </border>
    <border>
      <left style="medium">
        <color theme="2" tint="-0.499984740745262"/>
      </left>
      <right style="medium">
        <color theme="1"/>
      </right>
      <top/>
      <bottom style="thin">
        <color theme="2" tint="-0.499984740745262"/>
      </bottom>
      <diagonal/>
    </border>
    <border>
      <left style="medium">
        <color theme="1"/>
      </left>
      <right style="medium">
        <color theme="2" tint="-0.499984740745262"/>
      </right>
      <top style="medium">
        <color theme="1"/>
      </top>
      <bottom style="medium">
        <color theme="1"/>
      </bottom>
      <diagonal/>
    </border>
    <border>
      <left style="medium">
        <color theme="2" tint="-0.499984740745262"/>
      </left>
      <right style="medium">
        <color theme="1"/>
      </right>
      <top style="medium">
        <color theme="1"/>
      </top>
      <bottom style="medium">
        <color theme="1"/>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style="thick">
        <color rgb="FF3F2880"/>
      </left>
      <right style="thick">
        <color rgb="FF3F2880"/>
      </right>
      <top style="thick">
        <color rgb="FF3F2880"/>
      </top>
      <bottom style="thick">
        <color rgb="FF3F2880"/>
      </bottom>
      <diagonal/>
    </border>
    <border>
      <left style="thick">
        <color rgb="FF3F2880"/>
      </left>
      <right/>
      <top style="thick">
        <color rgb="FF3F2880"/>
      </top>
      <bottom style="thick">
        <color theme="4" tint="-0.24994659260841701"/>
      </bottom>
      <diagonal/>
    </border>
    <border>
      <left/>
      <right/>
      <top style="thick">
        <color rgb="FF3F2880"/>
      </top>
      <bottom style="thick">
        <color theme="4" tint="-0.24994659260841701"/>
      </bottom>
      <diagonal/>
    </border>
    <border>
      <left/>
      <right style="thick">
        <color rgb="FF3F2880"/>
      </right>
      <top style="thick">
        <color rgb="FF3F2880"/>
      </top>
      <bottom style="thick">
        <color theme="4" tint="-0.24994659260841701"/>
      </bottom>
      <diagonal/>
    </border>
    <border>
      <left style="thick">
        <color rgb="FF3F2880"/>
      </left>
      <right/>
      <top/>
      <bottom/>
      <diagonal/>
    </border>
    <border>
      <left/>
      <right style="thick">
        <color rgb="FF3F2880"/>
      </right>
      <top/>
      <bottom/>
      <diagonal/>
    </border>
    <border>
      <left/>
      <right/>
      <top style="thick">
        <color rgb="FF3F2880"/>
      </top>
      <bottom style="thick">
        <color rgb="FF3F2880"/>
      </bottom>
      <diagonal/>
    </border>
    <border>
      <left style="medium">
        <color indexed="64"/>
      </left>
      <right style="medium">
        <color indexed="64"/>
      </right>
      <top style="thick">
        <color rgb="FF3F2880"/>
      </top>
      <bottom style="medium">
        <color indexed="64"/>
      </bottom>
      <diagonal/>
    </border>
    <border>
      <left/>
      <right style="medium">
        <color indexed="64"/>
      </right>
      <top style="thick">
        <color rgb="FF3F2880"/>
      </top>
      <bottom style="medium">
        <color indexed="64"/>
      </bottom>
      <diagonal/>
    </border>
    <border>
      <left/>
      <right/>
      <top style="thick">
        <color rgb="FF3F2880"/>
      </top>
      <bottom style="medium">
        <color indexed="64"/>
      </bottom>
      <diagonal/>
    </border>
    <border>
      <left style="medium">
        <color indexed="64"/>
      </left>
      <right style="medium">
        <color indexed="64"/>
      </right>
      <top style="medium">
        <color indexed="64"/>
      </top>
      <bottom style="thick">
        <color rgb="FF3F2880"/>
      </bottom>
      <diagonal/>
    </border>
    <border>
      <left/>
      <right/>
      <top style="medium">
        <color indexed="64"/>
      </top>
      <bottom style="thick">
        <color rgb="FF3F2880"/>
      </bottom>
      <diagonal/>
    </border>
    <border>
      <left/>
      <right/>
      <top style="thick">
        <color theme="4" tint="-0.24994659260841701"/>
      </top>
      <bottom/>
      <diagonal/>
    </border>
    <border>
      <left style="thick">
        <color rgb="FF3F2880"/>
      </left>
      <right style="medium">
        <color theme="3" tint="-0.24994659260841701"/>
      </right>
      <top style="thick">
        <color rgb="FF3F2880"/>
      </top>
      <bottom style="thick">
        <color rgb="FF3F2880"/>
      </bottom>
      <diagonal/>
    </border>
    <border>
      <left style="medium">
        <color theme="3" tint="-0.24994659260841701"/>
      </left>
      <right style="thick">
        <color rgb="FF3F2880"/>
      </right>
      <top style="thick">
        <color rgb="FF3F2880"/>
      </top>
      <bottom style="thick">
        <color rgb="FF3F28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style="medium">
        <color indexed="64"/>
      </top>
      <bottom style="medium">
        <color indexed="64"/>
      </bottom>
      <diagonal/>
    </border>
    <border>
      <left style="thin">
        <color theme="2" tint="-0.499984740745262"/>
      </left>
      <right style="thin">
        <color theme="2" tint="-0.499984740745262"/>
      </right>
      <top/>
      <bottom style="medium">
        <color indexed="64"/>
      </bottom>
      <diagonal/>
    </border>
    <border>
      <left style="thin">
        <color theme="2" tint="-0.499984740745262"/>
      </left>
      <right style="thin">
        <color theme="2" tint="-0.499984740745262"/>
      </right>
      <top style="medium">
        <color indexed="64"/>
      </top>
      <bottom/>
      <diagonal/>
    </border>
    <border>
      <left style="thin">
        <color theme="2" tint="-0.499984740745262"/>
      </left>
      <right style="thin">
        <color theme="2" tint="-0.499984740745262"/>
      </right>
      <top style="thick">
        <color rgb="FF3F2880"/>
      </top>
      <bottom/>
      <diagonal/>
    </border>
    <border>
      <left style="medium">
        <color theme="2" tint="-0.499984740745262"/>
      </left>
      <right/>
      <top/>
      <bottom/>
      <diagonal/>
    </border>
    <border>
      <left style="thin">
        <color theme="2" tint="-0.499984740745262"/>
      </left>
      <right style="medium">
        <color theme="2" tint="-0.499984740745262"/>
      </right>
      <top/>
      <bottom/>
      <diagonal/>
    </border>
    <border>
      <left style="thin">
        <color theme="2" tint="-0.499984740745262"/>
      </left>
      <right style="medium">
        <color theme="2" tint="-0.499984740745262"/>
      </right>
      <top style="medium">
        <color indexed="64"/>
      </top>
      <bottom style="medium">
        <color indexed="64"/>
      </bottom>
      <diagonal/>
    </border>
    <border>
      <left style="medium">
        <color theme="2" tint="-0.499984740745262"/>
      </left>
      <right/>
      <top/>
      <bottom style="medium">
        <color indexed="64"/>
      </bottom>
      <diagonal/>
    </border>
    <border>
      <left style="medium">
        <color theme="2" tint="-0.499984740745262"/>
      </left>
      <right/>
      <top style="thick">
        <color theme="2" tint="-0.499984740745262"/>
      </top>
      <bottom style="medium">
        <color indexed="64"/>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2" tint="-0.499984740745262"/>
      </left>
      <right/>
      <top style="thick">
        <color theme="2" tint="-0.499984740745262"/>
      </top>
      <bottom/>
      <diagonal/>
    </border>
    <border>
      <left style="thick">
        <color theme="0"/>
      </left>
      <right/>
      <top/>
      <bottom/>
      <diagonal/>
    </border>
    <border>
      <left/>
      <right style="thick">
        <color theme="0"/>
      </right>
      <top/>
      <bottom/>
      <diagonal/>
    </border>
    <border>
      <left style="medium">
        <color rgb="FF00A7B3"/>
      </left>
      <right/>
      <top style="medium">
        <color rgb="FF00A7B3"/>
      </top>
      <bottom style="thin">
        <color theme="2" tint="-0.499984740745262"/>
      </bottom>
      <diagonal/>
    </border>
    <border>
      <left style="thin">
        <color theme="2" tint="-0.499984740745262"/>
      </left>
      <right style="thin">
        <color theme="2" tint="-0.499984740745262"/>
      </right>
      <top style="medium">
        <color rgb="FF00A7B3"/>
      </top>
      <bottom style="thin">
        <color theme="2" tint="-0.499984740745262"/>
      </bottom>
      <diagonal/>
    </border>
    <border>
      <left style="medium">
        <color rgb="FF00A7B3"/>
      </left>
      <right/>
      <top/>
      <bottom style="medium">
        <color indexed="64"/>
      </bottom>
      <diagonal/>
    </border>
    <border>
      <left style="thin">
        <color theme="2" tint="-0.499984740745262"/>
      </left>
      <right style="medium">
        <color rgb="FF00A7B3"/>
      </right>
      <top/>
      <bottom/>
      <diagonal/>
    </border>
    <border>
      <left style="medium">
        <color rgb="FF00A7B3"/>
      </left>
      <right/>
      <top style="thick">
        <color theme="2" tint="-0.499984740745262"/>
      </top>
      <bottom style="medium">
        <color indexed="64"/>
      </bottom>
      <diagonal/>
    </border>
    <border>
      <left style="medium">
        <color rgb="FF00A7B3"/>
      </left>
      <right/>
      <top style="thick">
        <color theme="2" tint="-0.499984740745262"/>
      </top>
      <bottom/>
      <diagonal/>
    </border>
    <border>
      <left style="medium">
        <color rgb="FF00A7B3"/>
      </left>
      <right/>
      <top style="thin">
        <color theme="2" tint="-0.499984740745262"/>
      </top>
      <bottom style="thin">
        <color theme="2" tint="-0.499984740745262"/>
      </bottom>
      <diagonal/>
    </border>
    <border>
      <left style="thin">
        <color theme="2" tint="-0.499984740745262"/>
      </left>
      <right style="medium">
        <color rgb="FF00A7B3"/>
      </right>
      <top/>
      <bottom style="medium">
        <color indexed="64"/>
      </bottom>
      <diagonal/>
    </border>
    <border>
      <left style="medium">
        <color rgb="FF00A7B3"/>
      </left>
      <right/>
      <top style="thin">
        <color theme="2" tint="-0.499984740745262"/>
      </top>
      <bottom style="medium">
        <color rgb="FF00A7B3"/>
      </bottom>
      <diagonal/>
    </border>
    <border>
      <left style="thin">
        <color theme="2" tint="-0.499984740745262"/>
      </left>
      <right style="thin">
        <color theme="2" tint="-0.499984740745262"/>
      </right>
      <top style="thin">
        <color theme="2" tint="-0.499984740745262"/>
      </top>
      <bottom style="medium">
        <color rgb="FF00A7B3"/>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top style="thin">
        <color theme="2" tint="-0.499984740745262"/>
      </top>
      <bottom style="medium">
        <color rgb="FF00A7B3"/>
      </bottom>
      <diagonal/>
    </border>
    <border>
      <left style="thin">
        <color theme="2" tint="-0.499984740745262"/>
      </left>
      <right/>
      <top style="medium">
        <color theme="2" tint="-0.499984740745262"/>
      </top>
      <bottom style="medium">
        <color theme="2" tint="-0.499984740745262"/>
      </bottom>
      <diagonal/>
    </border>
    <border>
      <left/>
      <right style="medium">
        <color indexed="64"/>
      </right>
      <top style="medium">
        <color theme="2" tint="-0.499984740745262"/>
      </top>
      <bottom/>
      <diagonal/>
    </border>
    <border>
      <left/>
      <right style="medium">
        <color theme="2" tint="-0.499984740745262"/>
      </right>
      <top style="medium">
        <color theme="2" tint="-0.499984740745262"/>
      </top>
      <bottom/>
      <diagonal/>
    </border>
    <border>
      <left style="thin">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top style="thin">
        <color theme="2" tint="-0.499984740745262"/>
      </top>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bottom style="medium">
        <color rgb="FF00A7B3"/>
      </bottom>
      <diagonal/>
    </border>
    <border>
      <left/>
      <right style="medium">
        <color rgb="FF00A7B3"/>
      </right>
      <top/>
      <bottom style="medium">
        <color rgb="FF00A7B3"/>
      </bottom>
      <diagonal/>
    </border>
    <border>
      <left style="thin">
        <color theme="2" tint="-0.499984740745262"/>
      </left>
      <right/>
      <top style="medium">
        <color rgb="FF00A7B3"/>
      </top>
      <bottom/>
      <diagonal/>
    </border>
    <border>
      <left/>
      <right style="medium">
        <color rgb="FF00A7B3"/>
      </right>
      <top style="medium">
        <color rgb="FF00A7B3"/>
      </top>
      <bottom/>
      <diagonal/>
    </border>
    <border>
      <left style="thin">
        <color theme="2" tint="-0.499984740745262"/>
      </left>
      <right/>
      <top style="medium">
        <color theme="2" tint="-0.499984740745262"/>
      </top>
      <bottom/>
      <diagonal/>
    </border>
    <border>
      <left/>
      <right style="medium">
        <color rgb="FF00A7B3"/>
      </right>
      <top style="thin">
        <color theme="2" tint="-0.499984740745262"/>
      </top>
      <bottom style="thin">
        <color theme="2" tint="-0.499984740745262"/>
      </bottom>
      <diagonal/>
    </border>
    <border>
      <left/>
      <right style="medium">
        <color theme="2" tint="-0.499984740745262"/>
      </right>
      <top style="thin">
        <color theme="2" tint="-0.499984740745262"/>
      </top>
      <bottom/>
      <diagonal/>
    </border>
    <border>
      <left style="thick">
        <color rgb="FFC00000"/>
      </left>
      <right style="thick">
        <color rgb="FFC00000"/>
      </right>
      <top/>
      <bottom style="thin">
        <color theme="2" tint="-0.499984740745262"/>
      </bottom>
      <diagonal/>
    </border>
    <border>
      <left style="medium">
        <color theme="2" tint="-0.499984740745262"/>
      </left>
      <right style="thick">
        <color rgb="FFC00000"/>
      </right>
      <top style="medium">
        <color theme="2" tint="-0.499984740745262"/>
      </top>
      <bottom/>
      <diagonal/>
    </border>
    <border>
      <left style="medium">
        <color theme="2" tint="-0.499984740745262"/>
      </left>
      <right style="thick">
        <color rgb="FFC00000"/>
      </right>
      <top/>
      <bottom style="thin">
        <color theme="2" tint="-0.499984740745262"/>
      </bottom>
      <diagonal/>
    </border>
    <border>
      <left style="thick">
        <color rgb="FFC00000"/>
      </left>
      <right style="thick">
        <color rgb="FFC00000"/>
      </right>
      <top style="thick">
        <color rgb="FFC00000"/>
      </top>
      <bottom/>
      <diagonal/>
    </border>
    <border>
      <left style="thick">
        <color rgb="FF3F2781"/>
      </left>
      <right style="thick">
        <color rgb="FF3F2781"/>
      </right>
      <top style="thick">
        <color rgb="FF3F2781"/>
      </top>
      <bottom style="thick">
        <color rgb="FF3F2781"/>
      </bottom>
      <diagonal/>
    </border>
    <border>
      <left style="thick">
        <color rgb="FFE83365"/>
      </left>
      <right style="thick">
        <color rgb="FFE83365"/>
      </right>
      <top style="thick">
        <color rgb="FFE83365"/>
      </top>
      <bottom style="thick">
        <color rgb="FFE83365"/>
      </bottom>
      <diagonal/>
    </border>
    <border>
      <left style="thick">
        <color rgb="FF3F2880"/>
      </left>
      <right/>
      <top style="thick">
        <color rgb="FF3F2880"/>
      </top>
      <bottom style="thick">
        <color rgb="FF3F2880"/>
      </bottom>
      <diagonal/>
    </border>
    <border>
      <left/>
      <right style="thick">
        <color rgb="FF3F2880"/>
      </right>
      <top style="thick">
        <color rgb="FF3F2880"/>
      </top>
      <bottom style="thick">
        <color rgb="FF3F2880"/>
      </bottom>
      <diagonal/>
    </border>
    <border>
      <left style="dashDot">
        <color rgb="FF3F2880"/>
      </left>
      <right/>
      <top style="dashDot">
        <color rgb="FF3F2880"/>
      </top>
      <bottom/>
      <diagonal/>
    </border>
    <border>
      <left/>
      <right/>
      <top style="dashDot">
        <color rgb="FF3F2880"/>
      </top>
      <bottom/>
      <diagonal/>
    </border>
    <border>
      <left/>
      <right style="dashDot">
        <color rgb="FF3F2880"/>
      </right>
      <top style="dashDot">
        <color rgb="FF3F2880"/>
      </top>
      <bottom/>
      <diagonal/>
    </border>
    <border>
      <left style="dashDot">
        <color rgb="FF3F2880"/>
      </left>
      <right/>
      <top/>
      <bottom style="dashDot">
        <color rgb="FF3F2880"/>
      </bottom>
      <diagonal/>
    </border>
    <border>
      <left/>
      <right/>
      <top/>
      <bottom style="dashDot">
        <color rgb="FF3F2880"/>
      </bottom>
      <diagonal/>
    </border>
    <border>
      <left/>
      <right style="dashDot">
        <color rgb="FF3F2880"/>
      </right>
      <top/>
      <bottom style="dashDot">
        <color rgb="FF3F2880"/>
      </bottom>
      <diagonal/>
    </border>
  </borders>
  <cellStyleXfs count="4">
    <xf numFmtId="0" fontId="0" fillId="0" borderId="0"/>
    <xf numFmtId="44" fontId="14" fillId="0" borderId="0" applyFont="0" applyFill="0" applyBorder="0" applyAlignment="0" applyProtection="0"/>
    <xf numFmtId="9" fontId="14" fillId="0" borderId="0" applyFont="0" applyFill="0" applyBorder="0" applyAlignment="0" applyProtection="0"/>
    <xf numFmtId="0" fontId="34" fillId="0" borderId="0" applyNumberFormat="0" applyFill="0" applyBorder="0" applyAlignment="0" applyProtection="0">
      <alignment vertical="top"/>
      <protection locked="0"/>
    </xf>
  </cellStyleXfs>
  <cellXfs count="277">
    <xf numFmtId="0" fontId="0" fillId="0" borderId="0" xfId="0"/>
    <xf numFmtId="0" fontId="3" fillId="0" borderId="0" xfId="0" applyFont="1" applyProtection="1"/>
    <xf numFmtId="0" fontId="5" fillId="0" borderId="0" xfId="0" applyFont="1" applyProtection="1"/>
    <xf numFmtId="0" fontId="4" fillId="0" borderId="0" xfId="0" applyFont="1" applyProtection="1"/>
    <xf numFmtId="0" fontId="7" fillId="0" borderId="6" xfId="0" applyFont="1" applyFill="1" applyBorder="1" applyAlignment="1" applyProtection="1"/>
    <xf numFmtId="0" fontId="6" fillId="3" borderId="4"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10" fontId="6" fillId="0" borderId="3" xfId="0" applyNumberFormat="1" applyFont="1" applyFill="1" applyBorder="1" applyAlignment="1" applyProtection="1">
      <alignment horizontal="center" vertical="center"/>
    </xf>
    <xf numFmtId="164" fontId="6" fillId="0" borderId="3" xfId="0" applyNumberFormat="1" applyFont="1" applyFill="1" applyBorder="1" applyAlignment="1" applyProtection="1">
      <alignment horizontal="center" vertical="center"/>
    </xf>
    <xf numFmtId="10" fontId="6" fillId="0" borderId="4" xfId="0" applyNumberFormat="1" applyFont="1" applyFill="1" applyBorder="1" applyAlignment="1" applyProtection="1">
      <alignment horizontal="center" vertical="center"/>
    </xf>
    <xf numFmtId="0" fontId="3" fillId="0" borderId="0" xfId="0" applyFont="1" applyBorder="1" applyProtection="1"/>
    <xf numFmtId="0" fontId="5" fillId="0" borderId="0" xfId="0" applyFont="1" applyBorder="1" applyProtection="1"/>
    <xf numFmtId="0" fontId="4" fillId="0" borderId="0" xfId="0" applyFont="1" applyBorder="1" applyProtection="1"/>
    <xf numFmtId="0" fontId="6" fillId="3" borderId="10" xfId="0" applyFont="1" applyFill="1" applyBorder="1" applyAlignment="1" applyProtection="1">
      <alignment horizontal="center" vertical="center" wrapText="1"/>
    </xf>
    <xf numFmtId="164" fontId="6" fillId="0" borderId="2" xfId="0" applyNumberFormat="1" applyFont="1" applyFill="1" applyBorder="1" applyAlignment="1" applyProtection="1">
      <alignment horizontal="center" vertical="center"/>
    </xf>
    <xf numFmtId="8" fontId="6" fillId="0" borderId="10" xfId="0" applyNumberFormat="1" applyFont="1" applyFill="1" applyBorder="1" applyAlignment="1" applyProtection="1">
      <alignment horizontal="center" vertical="center"/>
    </xf>
    <xf numFmtId="0" fontId="0" fillId="0" borderId="0" xfId="0" applyFont="1" applyProtection="1"/>
    <xf numFmtId="165" fontId="2" fillId="0" borderId="0" xfId="0" applyNumberFormat="1" applyFont="1" applyBorder="1" applyProtection="1"/>
    <xf numFmtId="0" fontId="6" fillId="3" borderId="52" xfId="0" applyFont="1" applyFill="1" applyBorder="1" applyAlignment="1" applyProtection="1">
      <alignment horizontal="center" vertical="center"/>
    </xf>
    <xf numFmtId="0" fontId="6" fillId="3" borderId="53" xfId="0" applyFont="1" applyFill="1" applyBorder="1" applyAlignment="1" applyProtection="1">
      <alignment horizontal="center" vertical="center" wrapText="1"/>
    </xf>
    <xf numFmtId="0" fontId="6" fillId="3" borderId="54" xfId="0" applyFont="1" applyFill="1" applyBorder="1" applyAlignment="1" applyProtection="1">
      <alignment horizontal="center" vertical="center" wrapText="1"/>
    </xf>
    <xf numFmtId="164" fontId="6" fillId="0" borderId="55" xfId="0" applyNumberFormat="1" applyFont="1" applyFill="1" applyBorder="1" applyAlignment="1" applyProtection="1">
      <alignment horizontal="center" vertical="center"/>
    </xf>
    <xf numFmtId="10" fontId="6" fillId="0" borderId="55" xfId="0" applyNumberFormat="1" applyFont="1" applyFill="1" applyBorder="1" applyAlignment="1" applyProtection="1">
      <alignment horizontal="center" vertical="center"/>
    </xf>
    <xf numFmtId="8" fontId="6" fillId="0" borderId="56" xfId="0" applyNumberFormat="1" applyFont="1" applyFill="1" applyBorder="1" applyAlignment="1" applyProtection="1">
      <alignment horizontal="center" vertical="center"/>
    </xf>
    <xf numFmtId="10" fontId="3" fillId="0" borderId="0" xfId="0" applyNumberFormat="1" applyFont="1" applyProtection="1"/>
    <xf numFmtId="0" fontId="2" fillId="0" borderId="0" xfId="0" applyFont="1" applyProtection="1"/>
    <xf numFmtId="10" fontId="2" fillId="0" borderId="0" xfId="0" applyNumberFormat="1" applyFont="1" applyProtection="1"/>
    <xf numFmtId="0" fontId="6" fillId="0" borderId="0" xfId="0" applyFont="1" applyFill="1" applyBorder="1" applyAlignment="1" applyProtection="1">
      <alignment horizontal="center" vertical="center" wrapText="1"/>
    </xf>
    <xf numFmtId="164" fontId="6" fillId="0" borderId="0" xfId="0" applyNumberFormat="1" applyFont="1" applyFill="1" applyBorder="1" applyAlignment="1" applyProtection="1">
      <alignment horizontal="center" vertical="center"/>
    </xf>
    <xf numFmtId="0" fontId="6" fillId="0" borderId="66" xfId="0" applyFont="1" applyFill="1" applyBorder="1" applyAlignment="1" applyProtection="1">
      <alignment horizontal="center"/>
    </xf>
    <xf numFmtId="10" fontId="3" fillId="0" borderId="0" xfId="0" applyNumberFormat="1" applyFont="1" applyBorder="1" applyProtection="1"/>
    <xf numFmtId="0" fontId="8" fillId="0" borderId="43" xfId="0" applyFont="1" applyFill="1" applyBorder="1" applyAlignment="1" applyProtection="1">
      <alignment vertical="center"/>
    </xf>
    <xf numFmtId="0" fontId="8" fillId="0" borderId="44"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63" xfId="0" applyFont="1" applyFill="1" applyBorder="1" applyAlignment="1" applyProtection="1"/>
    <xf numFmtId="0" fontId="17" fillId="0" borderId="0" xfId="0" applyFont="1"/>
    <xf numFmtId="0" fontId="17" fillId="0" borderId="0" xfId="0" applyFont="1" applyBorder="1"/>
    <xf numFmtId="0" fontId="22" fillId="0" borderId="0" xfId="0" applyFont="1" applyFill="1" applyBorder="1" applyAlignment="1">
      <alignment horizontal="left" vertical="center" wrapText="1"/>
    </xf>
    <xf numFmtId="0" fontId="25" fillId="0" borderId="0" xfId="0" applyFont="1" applyFill="1" applyBorder="1" applyAlignment="1" applyProtection="1">
      <alignment horizontal="center" vertical="center"/>
      <protection locked="0"/>
    </xf>
    <xf numFmtId="0" fontId="25" fillId="0" borderId="0" xfId="0" applyFont="1" applyBorder="1" applyAlignment="1">
      <alignment horizontal="center" vertical="center"/>
    </xf>
    <xf numFmtId="8" fontId="18" fillId="0" borderId="0" xfId="0" applyNumberFormat="1" applyFont="1" applyFill="1" applyBorder="1" applyAlignment="1" applyProtection="1">
      <alignment horizontal="center" vertical="center"/>
      <protection locked="0"/>
    </xf>
    <xf numFmtId="0" fontId="28" fillId="0" borderId="0" xfId="0" applyFont="1" applyBorder="1" applyAlignment="1">
      <alignment horizontal="center" vertical="center" wrapText="1"/>
    </xf>
    <xf numFmtId="8" fontId="17" fillId="0" borderId="0" xfId="0" applyNumberFormat="1" applyFont="1"/>
    <xf numFmtId="0" fontId="30" fillId="0" borderId="0" xfId="0" applyFont="1"/>
    <xf numFmtId="0" fontId="31" fillId="0" borderId="0" xfId="0" applyFont="1"/>
    <xf numFmtId="8" fontId="30" fillId="0" borderId="0" xfId="0" applyNumberFormat="1" applyFont="1"/>
    <xf numFmtId="0" fontId="26" fillId="0" borderId="0" xfId="0" applyFont="1" applyBorder="1" applyAlignment="1">
      <alignment horizontal="left" vertical="center" indent="2"/>
    </xf>
    <xf numFmtId="0" fontId="26" fillId="0" borderId="0" xfId="0" applyFont="1" applyFill="1" applyBorder="1" applyAlignment="1" applyProtection="1">
      <alignment horizontal="left" vertical="center" indent="2"/>
    </xf>
    <xf numFmtId="10" fontId="23" fillId="0" borderId="0" xfId="2" applyNumberFormat="1" applyFont="1" applyFill="1" applyBorder="1" applyAlignment="1" applyProtection="1">
      <alignment horizontal="center" vertical="center"/>
      <protection locked="0"/>
    </xf>
    <xf numFmtId="0" fontId="25" fillId="4" borderId="0" xfId="0" applyFont="1" applyFill="1" applyBorder="1" applyAlignment="1" applyProtection="1">
      <alignment horizontal="center" vertical="center"/>
      <protection locked="0"/>
    </xf>
    <xf numFmtId="8" fontId="25" fillId="4" borderId="0" xfId="0" applyNumberFormat="1" applyFont="1" applyFill="1" applyBorder="1" applyAlignment="1" applyProtection="1">
      <alignment horizontal="center" vertical="center"/>
      <protection locked="0"/>
    </xf>
    <xf numFmtId="0" fontId="24" fillId="0" borderId="0" xfId="0" applyFont="1" applyFill="1" applyBorder="1" applyAlignment="1" applyProtection="1">
      <alignment horizontal="left" vertical="center" wrapText="1" indent="2"/>
    </xf>
    <xf numFmtId="0" fontId="39" fillId="0" borderId="0" xfId="0" applyFont="1"/>
    <xf numFmtId="0" fontId="39" fillId="0" borderId="0" xfId="0" applyFont="1" applyBorder="1"/>
    <xf numFmtId="0" fontId="44" fillId="0" borderId="0" xfId="0" applyFont="1" applyFill="1" applyBorder="1" applyAlignment="1" applyProtection="1">
      <alignment horizontal="left" vertical="center" indent="1"/>
    </xf>
    <xf numFmtId="0" fontId="37" fillId="0" borderId="0" xfId="0" applyFont="1" applyFill="1" applyBorder="1" applyAlignment="1" applyProtection="1">
      <alignment horizontal="left" vertical="center" wrapText="1" indent="1"/>
    </xf>
    <xf numFmtId="0" fontId="17" fillId="0" borderId="0" xfId="0" applyFont="1" applyAlignment="1">
      <alignment vertical="center"/>
    </xf>
    <xf numFmtId="0" fontId="30" fillId="0" borderId="0" xfId="0" applyFont="1" applyAlignment="1">
      <alignment vertical="center"/>
    </xf>
    <xf numFmtId="0" fontId="47" fillId="0" borderId="0" xfId="0" applyFont="1" applyAlignment="1">
      <alignment vertical="center"/>
    </xf>
    <xf numFmtId="0" fontId="42" fillId="0" borderId="0" xfId="3" applyFont="1" applyAlignment="1" applyProtection="1">
      <alignment horizontal="center" vertical="center" wrapText="1"/>
    </xf>
    <xf numFmtId="10" fontId="50" fillId="4" borderId="105" xfId="2" applyNumberFormat="1" applyFont="1" applyFill="1" applyBorder="1" applyAlignment="1" applyProtection="1">
      <alignment horizontal="center" vertical="center"/>
      <protection locked="0"/>
    </xf>
    <xf numFmtId="164" fontId="51" fillId="4" borderId="106" xfId="1" applyNumberFormat="1" applyFont="1" applyFill="1" applyBorder="1" applyAlignment="1" applyProtection="1">
      <alignment horizontal="center" vertical="center" wrapText="1"/>
      <protection hidden="1"/>
    </xf>
    <xf numFmtId="0" fontId="3" fillId="0" borderId="0" xfId="0" applyFont="1" applyFill="1" applyProtection="1"/>
    <xf numFmtId="14" fontId="11" fillId="0" borderId="57" xfId="0" applyNumberFormat="1" applyFont="1" applyFill="1" applyBorder="1" applyAlignment="1" applyProtection="1">
      <alignment vertical="center"/>
      <protection locked="0"/>
    </xf>
    <xf numFmtId="0" fontId="11" fillId="0" borderId="57" xfId="0" applyFont="1" applyFill="1" applyBorder="1" applyAlignment="1" applyProtection="1">
      <alignment vertical="center"/>
      <protection locked="0"/>
    </xf>
    <xf numFmtId="0" fontId="5" fillId="0" borderId="49" xfId="0" applyFont="1" applyFill="1" applyBorder="1" applyProtection="1"/>
    <xf numFmtId="0" fontId="5" fillId="0" borderId="0" xfId="0" applyFont="1" applyFill="1" applyBorder="1" applyProtection="1"/>
    <xf numFmtId="0" fontId="5" fillId="0" borderId="0" xfId="0" quotePrefix="1" applyFont="1" applyFill="1" applyBorder="1" applyProtection="1"/>
    <xf numFmtId="0" fontId="5" fillId="0" borderId="50" xfId="0" applyFont="1" applyFill="1" applyBorder="1" applyProtection="1"/>
    <xf numFmtId="0" fontId="5" fillId="0" borderId="0" xfId="0" applyFont="1" applyFill="1" applyProtection="1"/>
    <xf numFmtId="0" fontId="4" fillId="0" borderId="0" xfId="0" applyFont="1" applyFill="1" applyProtection="1"/>
    <xf numFmtId="0" fontId="8" fillId="0" borderId="71" xfId="0" applyFont="1" applyFill="1" applyBorder="1" applyAlignment="1" applyProtection="1">
      <alignment horizontal="center" vertical="center"/>
    </xf>
    <xf numFmtId="0" fontId="5" fillId="0" borderId="21" xfId="0" applyFont="1" applyFill="1" applyBorder="1" applyProtection="1"/>
    <xf numFmtId="10" fontId="15" fillId="0" borderId="5" xfId="0" applyNumberFormat="1" applyFont="1" applyFill="1" applyBorder="1" applyAlignment="1" applyProtection="1">
      <alignment horizontal="center"/>
    </xf>
    <xf numFmtId="8" fontId="15" fillId="0" borderId="22" xfId="0" applyNumberFormat="1" applyFont="1" applyFill="1" applyBorder="1" applyAlignment="1" applyProtection="1">
      <alignment horizontal="center"/>
    </xf>
    <xf numFmtId="0" fontId="8" fillId="0" borderId="12" xfId="0" applyFont="1" applyFill="1" applyBorder="1" applyAlignment="1" applyProtection="1">
      <alignment horizontal="left" vertical="center" wrapText="1"/>
    </xf>
    <xf numFmtId="10" fontId="8" fillId="0" borderId="60" xfId="0" applyNumberFormat="1"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8" fillId="0" borderId="68" xfId="0" applyFont="1" applyFill="1" applyBorder="1" applyAlignment="1" applyProtection="1">
      <alignment horizontal="center" vertical="center"/>
    </xf>
    <xf numFmtId="0" fontId="15" fillId="0" borderId="66" xfId="0" applyFont="1" applyFill="1" applyBorder="1" applyAlignment="1" applyProtection="1">
      <alignment horizontal="left"/>
    </xf>
    <xf numFmtId="10" fontId="15" fillId="0" borderId="61" xfId="0" applyNumberFormat="1" applyFont="1" applyFill="1" applyBorder="1" applyAlignment="1" applyProtection="1">
      <alignment horizontal="center"/>
    </xf>
    <xf numFmtId="8" fontId="15" fillId="0" borderId="67" xfId="0" applyNumberFormat="1" applyFont="1" applyFill="1" applyBorder="1" applyAlignment="1" applyProtection="1">
      <alignment horizontal="center"/>
    </xf>
    <xf numFmtId="0" fontId="8" fillId="0" borderId="86" xfId="0" applyFont="1" applyFill="1" applyBorder="1" applyAlignment="1" applyProtection="1">
      <alignment horizontal="left" vertical="center" wrapText="1"/>
    </xf>
    <xf numFmtId="10" fontId="8" fillId="0" borderId="87" xfId="0" applyNumberFormat="1" applyFont="1" applyFill="1" applyBorder="1" applyAlignment="1" applyProtection="1">
      <alignment horizontal="center" vertical="center"/>
    </xf>
    <xf numFmtId="0" fontId="8" fillId="0" borderId="69" xfId="0" applyFont="1" applyFill="1" applyBorder="1" applyAlignment="1" applyProtection="1">
      <alignment horizontal="left" vertical="center" wrapText="1"/>
    </xf>
    <xf numFmtId="0" fontId="8" fillId="0" borderId="70" xfId="0" applyFont="1" applyFill="1" applyBorder="1" applyAlignment="1" applyProtection="1">
      <alignment horizontal="left" vertical="center" wrapText="1"/>
    </xf>
    <xf numFmtId="0" fontId="8" fillId="0" borderId="73" xfId="0" applyFont="1" applyFill="1" applyBorder="1" applyAlignment="1" applyProtection="1">
      <alignment horizontal="left" vertical="center" wrapText="1"/>
    </xf>
    <xf numFmtId="0" fontId="8" fillId="0" borderId="65" xfId="0" applyFont="1" applyFill="1" applyBorder="1" applyAlignment="1" applyProtection="1">
      <alignment horizontal="center" vertical="center"/>
    </xf>
    <xf numFmtId="0" fontId="8" fillId="0" borderId="76" xfId="0" applyFont="1" applyFill="1" applyBorder="1" applyAlignment="1" applyProtection="1">
      <alignment horizontal="left" vertical="center" wrapText="1"/>
    </xf>
    <xf numFmtId="10" fontId="8" fillId="0" borderId="77" xfId="0" applyNumberFormat="1" applyFont="1" applyFill="1" applyBorder="1" applyAlignment="1" applyProtection="1">
      <alignment horizontal="center" vertical="center"/>
    </xf>
    <xf numFmtId="0" fontId="8" fillId="0" borderId="78" xfId="0" applyFont="1" applyFill="1" applyBorder="1" applyAlignment="1" applyProtection="1">
      <alignment horizontal="left" vertical="center" wrapText="1"/>
    </xf>
    <xf numFmtId="10" fontId="15" fillId="0" borderId="79" xfId="0" applyNumberFormat="1" applyFont="1" applyFill="1" applyBorder="1" applyAlignment="1" applyProtection="1">
      <alignment horizontal="center"/>
    </xf>
    <xf numFmtId="0" fontId="8" fillId="0" borderId="80" xfId="0" applyFont="1" applyFill="1" applyBorder="1" applyAlignment="1" applyProtection="1">
      <alignment horizontal="left" vertical="center" wrapText="1"/>
    </xf>
    <xf numFmtId="8" fontId="15" fillId="0" borderId="79" xfId="0" applyNumberFormat="1" applyFont="1" applyFill="1" applyBorder="1" applyAlignment="1" applyProtection="1">
      <alignment horizontal="center"/>
    </xf>
    <xf numFmtId="0" fontId="8" fillId="0" borderId="81" xfId="0" applyFont="1" applyFill="1" applyBorder="1" applyAlignment="1" applyProtection="1">
      <alignment horizontal="left" vertical="center" wrapText="1"/>
    </xf>
    <xf numFmtId="0" fontId="8" fillId="0" borderId="64" xfId="0" applyFont="1" applyFill="1" applyBorder="1" applyAlignment="1" applyProtection="1">
      <alignment horizontal="center" vertical="center" wrapText="1"/>
    </xf>
    <xf numFmtId="0" fontId="15" fillId="0" borderId="79" xfId="0" applyFont="1" applyFill="1" applyBorder="1" applyProtection="1"/>
    <xf numFmtId="0" fontId="8" fillId="0" borderId="82" xfId="0" applyFont="1" applyFill="1" applyBorder="1" applyAlignment="1" applyProtection="1">
      <alignment horizontal="left" vertical="center" wrapText="1"/>
    </xf>
    <xf numFmtId="164" fontId="8" fillId="0" borderId="60" xfId="0" applyNumberFormat="1" applyFont="1" applyFill="1" applyBorder="1" applyAlignment="1" applyProtection="1">
      <alignment horizontal="center" vertical="center"/>
    </xf>
    <xf numFmtId="10" fontId="15" fillId="0" borderId="79" xfId="0" applyNumberFormat="1" applyFont="1" applyFill="1" applyBorder="1" applyAlignment="1" applyProtection="1">
      <alignment horizontal="center" vertical="center"/>
    </xf>
    <xf numFmtId="0" fontId="8" fillId="0" borderId="83" xfId="0" applyFont="1" applyFill="1" applyBorder="1" applyAlignment="1" applyProtection="1"/>
    <xf numFmtId="0" fontId="8" fillId="0" borderId="84" xfId="0" applyFont="1" applyFill="1" applyBorder="1" applyAlignment="1" applyProtection="1">
      <alignment horizontal="left" vertical="center" wrapText="1"/>
    </xf>
    <xf numFmtId="10" fontId="8" fillId="0" borderId="85"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wrapText="1"/>
    </xf>
    <xf numFmtId="0" fontId="6" fillId="0" borderId="35" xfId="0" applyFont="1" applyFill="1" applyBorder="1" applyAlignment="1" applyProtection="1">
      <alignment horizontal="center" vertical="center" wrapText="1"/>
    </xf>
    <xf numFmtId="0" fontId="6" fillId="0" borderId="90" xfId="0" applyFont="1" applyFill="1" applyBorder="1" applyAlignment="1" applyProtection="1">
      <alignment horizontal="center" vertical="center" wrapText="1"/>
    </xf>
    <xf numFmtId="0" fontId="8" fillId="0" borderId="71" xfId="0" applyFont="1" applyFill="1" applyBorder="1" applyAlignment="1" applyProtection="1">
      <alignment vertical="center"/>
    </xf>
    <xf numFmtId="10" fontId="8" fillId="0" borderId="91" xfId="0" applyNumberFormat="1" applyFont="1" applyFill="1" applyBorder="1" applyAlignment="1" applyProtection="1">
      <alignment horizontal="center" vertical="center"/>
    </xf>
    <xf numFmtId="0" fontId="6" fillId="0" borderId="45" xfId="0" applyFont="1" applyFill="1" applyBorder="1" applyAlignment="1" applyProtection="1">
      <alignment horizontal="left" vertical="center" wrapText="1"/>
    </xf>
    <xf numFmtId="0" fontId="6" fillId="0" borderId="2" xfId="0" applyFont="1" applyFill="1" applyBorder="1" applyAlignment="1" applyProtection="1">
      <alignment horizontal="left" vertical="center"/>
    </xf>
    <xf numFmtId="0" fontId="8" fillId="0" borderId="11" xfId="0" applyFont="1"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44" fontId="6" fillId="0" borderId="0" xfId="1" applyFont="1" applyFill="1" applyBorder="1" applyAlignment="1" applyProtection="1">
      <alignment horizontal="center" vertical="center" wrapText="1"/>
    </xf>
    <xf numFmtId="0" fontId="0" fillId="0" borderId="0" xfId="0" applyFont="1" applyFill="1" applyProtection="1"/>
    <xf numFmtId="0" fontId="2" fillId="0" borderId="0" xfId="0" applyFont="1" applyFill="1" applyProtection="1"/>
    <xf numFmtId="0" fontId="7" fillId="0" borderId="1" xfId="0" applyFont="1" applyFill="1" applyBorder="1" applyProtection="1"/>
    <xf numFmtId="0" fontId="7" fillId="0" borderId="1" xfId="0" quotePrefix="1" applyFont="1" applyFill="1" applyBorder="1" applyProtection="1"/>
    <xf numFmtId="9" fontId="7" fillId="0" borderId="1" xfId="0" applyNumberFormat="1" applyFont="1" applyFill="1" applyBorder="1" applyAlignment="1" applyProtection="1">
      <alignment horizontal="center"/>
    </xf>
    <xf numFmtId="10" fontId="7" fillId="0" borderId="1" xfId="0" applyNumberFormat="1" applyFont="1" applyFill="1" applyBorder="1" applyAlignment="1" applyProtection="1">
      <alignment horizontal="center"/>
    </xf>
    <xf numFmtId="0" fontId="6" fillId="0" borderId="0" xfId="0" quotePrefix="1" applyFont="1" applyFill="1" applyProtection="1"/>
    <xf numFmtId="0" fontId="6" fillId="0" borderId="1" xfId="0" applyFont="1" applyFill="1" applyBorder="1" applyAlignment="1" applyProtection="1">
      <alignment horizontal="center" vertical="center"/>
    </xf>
    <xf numFmtId="0" fontId="6" fillId="0" borderId="1" xfId="0" applyFont="1" applyFill="1" applyBorder="1" applyProtection="1"/>
    <xf numFmtId="0" fontId="6" fillId="0" borderId="57" xfId="0" applyFont="1" applyFill="1" applyBorder="1" applyAlignment="1" applyProtection="1"/>
    <xf numFmtId="0" fontId="7" fillId="0" borderId="0" xfId="0" applyFont="1" applyFill="1" applyBorder="1" applyAlignment="1" applyProtection="1">
      <alignment horizontal="right" vertical="center"/>
      <protection locked="0"/>
    </xf>
    <xf numFmtId="0" fontId="8" fillId="0" borderId="15" xfId="0" applyFont="1" applyFill="1" applyBorder="1" applyAlignment="1" applyProtection="1">
      <alignment vertical="center"/>
    </xf>
    <xf numFmtId="0" fontId="8" fillId="0" borderId="17" xfId="0" applyFont="1" applyFill="1" applyBorder="1" applyAlignment="1" applyProtection="1">
      <alignment horizontal="center" vertical="center"/>
      <protection locked="0"/>
    </xf>
    <xf numFmtId="0" fontId="7" fillId="0" borderId="24" xfId="0" applyFont="1" applyFill="1" applyBorder="1" applyAlignment="1" applyProtection="1">
      <alignment horizontal="right" vertical="center"/>
      <protection locked="0"/>
    </xf>
    <xf numFmtId="0" fontId="8" fillId="0" borderId="13" xfId="0" applyFont="1" applyFill="1" applyBorder="1" applyAlignment="1" applyProtection="1">
      <alignment vertical="center"/>
    </xf>
    <xf numFmtId="8" fontId="8" fillId="0" borderId="18" xfId="0" applyNumberFormat="1" applyFont="1" applyFill="1" applyBorder="1" applyAlignment="1" applyProtection="1">
      <alignment horizontal="center" vertical="center"/>
      <protection locked="0"/>
    </xf>
    <xf numFmtId="6" fontId="7" fillId="0" borderId="24" xfId="0"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0" fontId="8" fillId="0" borderId="19" xfId="0" applyNumberFormat="1" applyFont="1" applyFill="1" applyBorder="1" applyAlignment="1" applyProtection="1">
      <alignment horizontal="center" vertical="center"/>
      <protection locked="0"/>
    </xf>
    <xf numFmtId="10" fontId="7" fillId="0" borderId="0" xfId="0" applyNumberFormat="1" applyFont="1" applyFill="1" applyBorder="1" applyAlignment="1" applyProtection="1">
      <alignment horizontal="right" vertical="center"/>
      <protection locked="0"/>
    </xf>
    <xf numFmtId="10" fontId="53" fillId="0" borderId="0" xfId="0" applyNumberFormat="1" applyFont="1" applyFill="1" applyBorder="1" applyProtection="1"/>
    <xf numFmtId="164" fontId="8" fillId="0" borderId="18" xfId="1" applyNumberFormat="1" applyFont="1" applyFill="1" applyBorder="1" applyAlignment="1" applyProtection="1">
      <alignment horizontal="center" vertical="center"/>
      <protection locked="0"/>
    </xf>
    <xf numFmtId="44" fontId="7" fillId="0" borderId="0" xfId="0" applyNumberFormat="1" applyFont="1" applyFill="1" applyBorder="1" applyAlignment="1" applyProtection="1">
      <alignment horizontal="right" vertical="center"/>
      <protection locked="0"/>
    </xf>
    <xf numFmtId="0" fontId="8" fillId="0" borderId="14" xfId="0" applyFont="1" applyFill="1" applyBorder="1" applyAlignment="1" applyProtection="1">
      <alignment vertical="center"/>
    </xf>
    <xf numFmtId="44"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vertical="center"/>
    </xf>
    <xf numFmtId="0" fontId="8" fillId="0" borderId="16" xfId="0" applyFont="1" applyFill="1" applyBorder="1" applyAlignment="1" applyProtection="1">
      <alignment vertical="center"/>
    </xf>
    <xf numFmtId="9" fontId="8" fillId="0" borderId="34" xfId="2" applyFont="1" applyFill="1" applyBorder="1" applyAlignment="1" applyProtection="1">
      <alignment horizontal="center" vertical="center"/>
      <protection locked="0"/>
    </xf>
    <xf numFmtId="0" fontId="8" fillId="0" borderId="35" xfId="0" applyFont="1" applyFill="1" applyBorder="1" applyAlignment="1" applyProtection="1">
      <alignment vertical="center"/>
    </xf>
    <xf numFmtId="10" fontId="7" fillId="0" borderId="43" xfId="0" applyNumberFormat="1" applyFont="1" applyFill="1" applyBorder="1" applyAlignment="1" applyProtection="1">
      <alignment horizontal="right" vertical="center"/>
    </xf>
    <xf numFmtId="10" fontId="7" fillId="0" borderId="0" xfId="0" applyNumberFormat="1" applyFont="1" applyFill="1" applyBorder="1" applyAlignment="1" applyProtection="1">
      <alignment horizontal="right" vertical="center"/>
    </xf>
    <xf numFmtId="9" fontId="53" fillId="0" borderId="0" xfId="0" applyNumberFormat="1" applyFont="1" applyFill="1" applyBorder="1" applyAlignment="1" applyProtection="1">
      <alignment horizontal="right"/>
    </xf>
    <xf numFmtId="10" fontId="7" fillId="0" borderId="44" xfId="0" applyNumberFormat="1" applyFont="1" applyFill="1" applyBorder="1" applyAlignment="1" applyProtection="1">
      <alignment horizontal="right" vertical="center"/>
      <protection locked="0"/>
    </xf>
    <xf numFmtId="0" fontId="53" fillId="0" borderId="0" xfId="0" applyFont="1" applyFill="1" applyBorder="1" applyAlignment="1" applyProtection="1">
      <alignment horizontal="right"/>
    </xf>
    <xf numFmtId="164" fontId="7" fillId="0" borderId="43"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right" vertical="center"/>
    </xf>
    <xf numFmtId="164" fontId="5" fillId="0" borderId="0" xfId="0" applyNumberFormat="1" applyFont="1" applyFill="1" applyBorder="1" applyAlignment="1" applyProtection="1">
      <alignment vertical="center"/>
    </xf>
    <xf numFmtId="164" fontId="5" fillId="0" borderId="0" xfId="0" applyNumberFormat="1" applyFont="1" applyFill="1" applyBorder="1" applyProtection="1"/>
    <xf numFmtId="164" fontId="7" fillId="0" borderId="44" xfId="0" applyNumberFormat="1" applyFont="1" applyFill="1" applyBorder="1" applyAlignment="1" applyProtection="1">
      <alignment vertical="center"/>
    </xf>
    <xf numFmtId="164" fontId="7" fillId="0" borderId="0" xfId="0" applyNumberFormat="1" applyFont="1" applyFill="1" applyBorder="1" applyAlignment="1" applyProtection="1">
      <alignment vertical="center"/>
    </xf>
    <xf numFmtId="0" fontId="15" fillId="0" borderId="0" xfId="0" applyFont="1" applyFill="1" applyBorder="1" applyProtection="1"/>
    <xf numFmtId="0" fontId="8" fillId="0" borderId="11" xfId="0" applyFont="1" applyFill="1" applyBorder="1" applyAlignment="1" applyProtection="1">
      <alignment horizontal="left" vertical="center"/>
    </xf>
    <xf numFmtId="10" fontId="5" fillId="0" borderId="0" xfId="0" applyNumberFormat="1" applyFont="1" applyFill="1" applyBorder="1" applyAlignment="1" applyProtection="1">
      <alignment horizontal="center" vertical="center"/>
    </xf>
    <xf numFmtId="0" fontId="6" fillId="0" borderId="49" xfId="0" applyFont="1" applyFill="1" applyBorder="1" applyProtection="1"/>
    <xf numFmtId="0" fontId="6" fillId="0" borderId="0" xfId="0" applyFont="1" applyFill="1" applyProtection="1"/>
    <xf numFmtId="0" fontId="6" fillId="0" borderId="0" xfId="0" applyFont="1" applyFill="1" applyBorder="1" applyProtection="1"/>
    <xf numFmtId="0" fontId="6" fillId="0" borderId="50" xfId="0" applyFont="1" applyFill="1" applyBorder="1" applyProtection="1"/>
    <xf numFmtId="0" fontId="15" fillId="0" borderId="0" xfId="0" applyFont="1" applyFill="1" applyProtection="1"/>
    <xf numFmtId="8" fontId="5" fillId="0" borderId="0" xfId="0" applyNumberFormat="1" applyFont="1" applyFill="1" applyBorder="1" applyProtection="1"/>
    <xf numFmtId="8" fontId="6" fillId="0" borderId="0" xfId="0" applyNumberFormat="1" applyFont="1" applyFill="1" applyBorder="1" applyProtection="1"/>
    <xf numFmtId="8" fontId="5" fillId="0" borderId="66" xfId="0" applyNumberFormat="1" applyFont="1" applyFill="1" applyBorder="1" applyProtection="1"/>
    <xf numFmtId="0" fontId="15" fillId="0" borderId="61" xfId="0" applyFont="1" applyFill="1" applyBorder="1" applyProtection="1"/>
    <xf numFmtId="8" fontId="15" fillId="0" borderId="67" xfId="0" applyNumberFormat="1" applyFont="1" applyFill="1" applyBorder="1" applyProtection="1"/>
    <xf numFmtId="0" fontId="15" fillId="0" borderId="67" xfId="0" applyFont="1" applyFill="1" applyBorder="1" applyProtection="1"/>
    <xf numFmtId="0" fontId="6" fillId="0" borderId="45" xfId="0" applyFont="1" applyFill="1" applyBorder="1" applyAlignment="1" applyProtection="1">
      <alignment horizontal="center" vertical="center" wrapText="1"/>
    </xf>
    <xf numFmtId="10" fontId="15" fillId="0" borderId="61" xfId="0" quotePrefix="1" applyNumberFormat="1" applyFont="1" applyFill="1" applyBorder="1" applyAlignment="1" applyProtection="1">
      <alignment horizontal="center"/>
    </xf>
    <xf numFmtId="10" fontId="5" fillId="0" borderId="0" xfId="0" applyNumberFormat="1" applyFont="1" applyFill="1" applyBorder="1" applyAlignment="1" applyProtection="1">
      <alignment horizontal="center"/>
    </xf>
    <xf numFmtId="8" fontId="5" fillId="0" borderId="0" xfId="0" applyNumberFormat="1" applyFont="1" applyFill="1" applyBorder="1" applyAlignment="1" applyProtection="1">
      <alignment horizontal="center"/>
    </xf>
    <xf numFmtId="8" fontId="5" fillId="0" borderId="50" xfId="0" applyNumberFormat="1" applyFont="1" applyFill="1" applyBorder="1" applyAlignment="1" applyProtection="1">
      <alignment horizontal="center"/>
    </xf>
    <xf numFmtId="164" fontId="15" fillId="0" borderId="61" xfId="0" applyNumberFormat="1" applyFont="1" applyFill="1" applyBorder="1" applyAlignment="1" applyProtection="1">
      <alignment horizontal="center" vertical="center"/>
    </xf>
    <xf numFmtId="8" fontId="5" fillId="0" borderId="0" xfId="0" applyNumberFormat="1" applyFont="1" applyFill="1" applyBorder="1" applyAlignment="1" applyProtection="1">
      <alignment horizontal="center" vertical="center"/>
    </xf>
    <xf numFmtId="10" fontId="5" fillId="0" borderId="0" xfId="0" quotePrefix="1" applyNumberFormat="1" applyFont="1" applyFill="1" applyBorder="1" applyAlignment="1" applyProtection="1">
      <alignment horizontal="center"/>
    </xf>
    <xf numFmtId="0" fontId="54"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0" fontId="5" fillId="0" borderId="0" xfId="0" quotePrefix="1" applyFont="1" applyFill="1" applyBorder="1" applyAlignment="1" applyProtection="1">
      <alignment horizontal="right" vertical="center"/>
    </xf>
    <xf numFmtId="164" fontId="5" fillId="0" borderId="0" xfId="0" applyNumberFormat="1" applyFont="1" applyFill="1" applyAlignment="1" applyProtection="1">
      <alignment horizontal="right" vertical="center"/>
    </xf>
    <xf numFmtId="0" fontId="5" fillId="0" borderId="0" xfId="0" applyFont="1" applyFill="1" applyAlignment="1" applyProtection="1">
      <alignment horizontal="right" vertical="center"/>
    </xf>
    <xf numFmtId="164" fontId="5" fillId="0" borderId="0" xfId="0" quotePrefix="1" applyNumberFormat="1" applyFont="1" applyFill="1" applyAlignment="1" applyProtection="1">
      <alignment horizontal="right" vertical="center"/>
    </xf>
    <xf numFmtId="0" fontId="5" fillId="0" borderId="0" xfId="0" quotePrefix="1" applyFont="1" applyFill="1" applyProtection="1"/>
    <xf numFmtId="10" fontId="5" fillId="0" borderId="1" xfId="0" applyNumberFormat="1" applyFont="1" applyFill="1" applyBorder="1" applyAlignment="1" applyProtection="1">
      <alignment horizontal="center" vertical="center"/>
    </xf>
    <xf numFmtId="0" fontId="42" fillId="0" borderId="0" xfId="0" applyFont="1" applyBorder="1" applyAlignment="1">
      <alignment horizontal="left" vertical="center"/>
    </xf>
    <xf numFmtId="0" fontId="36" fillId="0" borderId="0" xfId="0" applyFont="1" applyAlignment="1">
      <alignment vertical="center"/>
    </xf>
    <xf numFmtId="0" fontId="35" fillId="0" borderId="0" xfId="0" applyFont="1" applyAlignment="1">
      <alignment horizontal="center" vertical="center" wrapText="1"/>
    </xf>
    <xf numFmtId="0" fontId="27" fillId="0" borderId="0" xfId="0" applyFont="1" applyBorder="1" applyAlignment="1">
      <alignment horizontal="center" vertical="center" wrapText="1"/>
    </xf>
    <xf numFmtId="0" fontId="46" fillId="0" borderId="0" xfId="3" applyFont="1" applyFill="1" applyBorder="1" applyAlignment="1" applyProtection="1">
      <alignment horizontal="center" vertical="center" wrapText="1"/>
    </xf>
    <xf numFmtId="0" fontId="40" fillId="0" borderId="0" xfId="0" applyFont="1" applyAlignment="1">
      <alignment horizontal="center" wrapText="1"/>
    </xf>
    <xf numFmtId="0" fontId="35" fillId="0" borderId="0" xfId="3" applyFont="1" applyFill="1" applyBorder="1" applyAlignment="1" applyProtection="1">
      <alignment horizontal="center" vertical="center" wrapText="1"/>
    </xf>
    <xf numFmtId="0" fontId="19" fillId="0" borderId="0" xfId="0" applyFont="1" applyAlignment="1">
      <alignment horizontal="center" vertical="top" wrapText="1"/>
    </xf>
    <xf numFmtId="0" fontId="42" fillId="0" borderId="0" xfId="3" applyFont="1" applyAlignment="1" applyProtection="1">
      <alignment horizontal="center" vertical="center" wrapText="1"/>
    </xf>
    <xf numFmtId="0" fontId="42" fillId="0" borderId="112" xfId="0" applyFont="1" applyBorder="1" applyAlignment="1">
      <alignment horizontal="left" vertical="center"/>
    </xf>
    <xf numFmtId="0" fontId="42" fillId="0" borderId="113" xfId="0" applyFont="1" applyBorder="1" applyAlignment="1">
      <alignment horizontal="left" vertical="center"/>
    </xf>
    <xf numFmtId="0" fontId="42" fillId="0" borderId="114" xfId="0" applyFont="1" applyBorder="1" applyAlignment="1">
      <alignment horizontal="left" vertical="center"/>
    </xf>
    <xf numFmtId="0" fontId="20" fillId="0" borderId="0" xfId="0" applyFont="1" applyAlignment="1">
      <alignment horizontal="left" vertical="top" wrapText="1" indent="2"/>
    </xf>
    <xf numFmtId="0" fontId="58" fillId="0" borderId="0" xfId="0" applyFont="1" applyAlignment="1">
      <alignment horizontal="center" vertical="center"/>
    </xf>
    <xf numFmtId="0" fontId="20" fillId="0" borderId="0" xfId="0" applyFont="1" applyAlignment="1">
      <alignment horizontal="left" vertical="center" wrapText="1" indent="2"/>
    </xf>
    <xf numFmtId="0" fontId="42" fillId="0" borderId="109" xfId="0" applyFont="1" applyBorder="1" applyAlignment="1">
      <alignment horizontal="left" vertical="center" wrapText="1"/>
    </xf>
    <xf numFmtId="0" fontId="42" fillId="0" borderId="110" xfId="0" applyFont="1" applyBorder="1" applyAlignment="1">
      <alignment horizontal="left" vertical="center" wrapText="1"/>
    </xf>
    <xf numFmtId="0" fontId="42" fillId="0" borderId="111" xfId="0" applyFont="1" applyBorder="1" applyAlignment="1">
      <alignment horizontal="left" vertical="center" wrapText="1"/>
    </xf>
    <xf numFmtId="0" fontId="29" fillId="0" borderId="107"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108" xfId="0" applyFont="1" applyBorder="1" applyAlignment="1">
      <alignment horizontal="center" vertical="center" wrapText="1"/>
    </xf>
    <xf numFmtId="0" fontId="6" fillId="0" borderId="36" xfId="0" applyFont="1" applyFill="1" applyBorder="1" applyAlignment="1" applyProtection="1">
      <alignment horizontal="center" vertical="center" wrapText="1"/>
    </xf>
    <xf numFmtId="0" fontId="6" fillId="0" borderId="36" xfId="0" applyFont="1" applyFill="1" applyBorder="1" applyAlignment="1" applyProtection="1">
      <alignment horizontal="center" vertical="center"/>
    </xf>
    <xf numFmtId="10" fontId="7" fillId="0" borderId="36" xfId="0" applyNumberFormat="1" applyFont="1" applyFill="1" applyBorder="1" applyAlignment="1" applyProtection="1">
      <alignment horizontal="center" vertical="center"/>
    </xf>
    <xf numFmtId="0" fontId="52" fillId="0" borderId="46" xfId="0" applyFont="1" applyFill="1" applyBorder="1" applyAlignment="1" applyProtection="1">
      <alignment horizontal="center" vertical="center"/>
    </xf>
    <xf numFmtId="0" fontId="52" fillId="0" borderId="47" xfId="0" applyFont="1" applyFill="1" applyBorder="1" applyAlignment="1" applyProtection="1">
      <alignment horizontal="center" vertical="center"/>
    </xf>
    <xf numFmtId="0" fontId="52" fillId="0" borderId="48" xfId="0" applyFont="1" applyFill="1" applyBorder="1" applyAlignment="1" applyProtection="1">
      <alignment horizontal="center" vertical="center"/>
    </xf>
    <xf numFmtId="8" fontId="8" fillId="0" borderId="88" xfId="0" applyNumberFormat="1" applyFont="1" applyFill="1" applyBorder="1" applyAlignment="1" applyProtection="1">
      <alignment horizontal="center" vertical="center"/>
    </xf>
    <xf numFmtId="8" fontId="8" fillId="0" borderId="14" xfId="0" applyNumberFormat="1" applyFont="1" applyFill="1" applyBorder="1" applyAlignment="1" applyProtection="1">
      <alignment horizontal="center" vertical="center"/>
    </xf>
    <xf numFmtId="8" fontId="8" fillId="0" borderId="72" xfId="0" applyNumberFormat="1" applyFont="1" applyFill="1" applyBorder="1" applyAlignment="1" applyProtection="1">
      <alignment horizontal="center" vertical="center"/>
    </xf>
    <xf numFmtId="49" fontId="8" fillId="0" borderId="31" xfId="0" applyNumberFormat="1" applyFont="1" applyFill="1" applyBorder="1" applyAlignment="1" applyProtection="1">
      <alignment horizontal="left" vertical="center" wrapText="1"/>
      <protection locked="0"/>
    </xf>
    <xf numFmtId="49" fontId="8" fillId="0" borderId="32" xfId="0" applyNumberFormat="1" applyFont="1" applyFill="1" applyBorder="1" applyAlignment="1" applyProtection="1">
      <alignment horizontal="left" vertical="center" wrapText="1"/>
      <protection locked="0"/>
    </xf>
    <xf numFmtId="49" fontId="8" fillId="0" borderId="33" xfId="0" applyNumberFormat="1" applyFont="1" applyFill="1" applyBorder="1" applyAlignment="1" applyProtection="1">
      <alignment horizontal="left" vertical="center" wrapText="1"/>
      <protection locked="0"/>
    </xf>
    <xf numFmtId="49" fontId="8" fillId="0" borderId="25" xfId="0" applyNumberFormat="1" applyFont="1" applyFill="1" applyBorder="1" applyAlignment="1" applyProtection="1">
      <alignment horizontal="left" vertical="center" wrapText="1"/>
      <protection locked="0"/>
    </xf>
    <xf numFmtId="49" fontId="8" fillId="0" borderId="26" xfId="0" applyNumberFormat="1" applyFont="1" applyFill="1" applyBorder="1" applyAlignment="1" applyProtection="1">
      <alignment horizontal="left" vertical="center" wrapText="1"/>
      <protection locked="0"/>
    </xf>
    <xf numFmtId="49" fontId="8" fillId="0" borderId="27" xfId="0" applyNumberFormat="1" applyFont="1" applyFill="1" applyBorder="1" applyAlignment="1" applyProtection="1">
      <alignment horizontal="left" vertical="center" wrapText="1"/>
      <protection locked="0"/>
    </xf>
    <xf numFmtId="49" fontId="8" fillId="0" borderId="28" xfId="0" applyNumberFormat="1" applyFont="1" applyFill="1" applyBorder="1" applyAlignment="1" applyProtection="1">
      <alignment horizontal="left" vertical="center"/>
      <protection locked="0"/>
    </xf>
    <xf numFmtId="49" fontId="8" fillId="0" borderId="29" xfId="0" applyNumberFormat="1" applyFont="1" applyFill="1" applyBorder="1" applyAlignment="1" applyProtection="1">
      <alignment horizontal="left" vertical="center"/>
      <protection locked="0"/>
    </xf>
    <xf numFmtId="49" fontId="8" fillId="0" borderId="30" xfId="0" applyNumberFormat="1" applyFont="1" applyFill="1" applyBorder="1" applyAlignment="1" applyProtection="1">
      <alignment horizontal="left" vertical="center"/>
      <protection locked="0"/>
    </xf>
    <xf numFmtId="0" fontId="8" fillId="0" borderId="102" xfId="0" applyFont="1" applyFill="1" applyBorder="1" applyAlignment="1" applyProtection="1">
      <alignment horizontal="left" vertical="center"/>
    </xf>
    <xf numFmtId="0" fontId="8" fillId="0" borderId="103" xfId="0" applyFont="1" applyFill="1" applyBorder="1" applyAlignment="1" applyProtection="1">
      <alignment horizontal="left" vertical="center"/>
    </xf>
    <xf numFmtId="0" fontId="8" fillId="0" borderId="104" xfId="0" applyFont="1" applyFill="1" applyBorder="1" applyAlignment="1" applyProtection="1">
      <alignment horizontal="center" vertical="center"/>
      <protection locked="0"/>
    </xf>
    <xf numFmtId="0" fontId="8" fillId="0" borderId="101" xfId="0" applyFont="1" applyFill="1" applyBorder="1" applyAlignment="1" applyProtection="1">
      <alignment horizontal="center" vertical="center"/>
      <protection locked="0"/>
    </xf>
    <xf numFmtId="8" fontId="6" fillId="0" borderId="2" xfId="0" applyNumberFormat="1" applyFont="1" applyBorder="1" applyAlignment="1" applyProtection="1">
      <alignment horizontal="center"/>
    </xf>
    <xf numFmtId="8" fontId="6" fillId="0" borderId="4" xfId="0" applyNumberFormat="1" applyFont="1" applyBorder="1" applyAlignment="1" applyProtection="1">
      <alignment horizontal="center"/>
    </xf>
    <xf numFmtId="0" fontId="6" fillId="0" borderId="4" xfId="0" applyFont="1" applyBorder="1" applyAlignment="1" applyProtection="1">
      <alignment horizontal="center"/>
    </xf>
    <xf numFmtId="10" fontId="7" fillId="0" borderId="36"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41" xfId="0" applyFont="1" applyFill="1" applyBorder="1" applyAlignment="1" applyProtection="1">
      <alignment horizontal="center" vertical="center"/>
    </xf>
    <xf numFmtId="0" fontId="6" fillId="2" borderId="42" xfId="0" applyFont="1" applyFill="1" applyBorder="1" applyAlignment="1" applyProtection="1">
      <alignment horizontal="center" vertical="center"/>
    </xf>
    <xf numFmtId="164" fontId="7" fillId="0" borderId="39" xfId="0" applyNumberFormat="1" applyFont="1" applyFill="1" applyBorder="1" applyAlignment="1" applyProtection="1">
      <alignment horizontal="center" vertical="center" wrapText="1"/>
    </xf>
    <xf numFmtId="164" fontId="7" fillId="0" borderId="40" xfId="0" applyNumberFormat="1" applyFont="1" applyFill="1" applyBorder="1" applyAlignment="1" applyProtection="1">
      <alignment horizontal="center" vertical="center" wrapText="1"/>
    </xf>
    <xf numFmtId="164" fontId="7" fillId="0" borderId="37" xfId="0" applyNumberFormat="1" applyFont="1" applyFill="1" applyBorder="1" applyAlignment="1" applyProtection="1">
      <alignment horizontal="center" vertical="center" wrapText="1"/>
    </xf>
    <xf numFmtId="164" fontId="7" fillId="0" borderId="38"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11" fillId="0" borderId="49" xfId="0" applyFont="1" applyFill="1" applyBorder="1" applyAlignment="1" applyProtection="1">
      <alignment horizontal="center" vertical="center" wrapText="1"/>
    </xf>
    <xf numFmtId="0" fontId="11" fillId="0" borderId="75" xfId="0" applyFont="1" applyFill="1" applyBorder="1" applyAlignment="1" applyProtection="1">
      <alignment horizontal="center" vertical="center" wrapText="1"/>
    </xf>
    <xf numFmtId="8" fontId="56" fillId="0" borderId="74" xfId="0" applyNumberFormat="1" applyFont="1" applyFill="1" applyBorder="1" applyAlignment="1" applyProtection="1">
      <alignment horizontal="center" vertical="center"/>
    </xf>
    <xf numFmtId="8" fontId="56" fillId="0" borderId="0" xfId="0" applyNumberFormat="1" applyFont="1" applyFill="1" applyBorder="1" applyAlignment="1" applyProtection="1">
      <alignment horizontal="center" vertical="center"/>
    </xf>
    <xf numFmtId="8" fontId="56" fillId="0" borderId="50" xfId="0" applyNumberFormat="1" applyFont="1" applyFill="1" applyBorder="1" applyAlignment="1" applyProtection="1">
      <alignment horizontal="center" vertical="center"/>
    </xf>
    <xf numFmtId="164" fontId="8" fillId="0" borderId="88" xfId="0" applyNumberFormat="1" applyFont="1" applyFill="1" applyBorder="1" applyAlignment="1" applyProtection="1">
      <alignment horizontal="center" vertical="center"/>
    </xf>
    <xf numFmtId="164" fontId="8" fillId="0" borderId="72"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164" fontId="6" fillId="0" borderId="58" xfId="0" applyNumberFormat="1" applyFont="1" applyFill="1" applyBorder="1" applyAlignment="1" applyProtection="1">
      <alignment horizontal="center" vertical="center" wrapText="1"/>
    </xf>
    <xf numFmtId="164" fontId="6" fillId="0" borderId="51" xfId="0" applyNumberFormat="1"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wrapText="1"/>
    </xf>
    <xf numFmtId="8" fontId="6" fillId="0" borderId="2" xfId="0" applyNumberFormat="1" applyFont="1" applyFill="1" applyBorder="1" applyAlignment="1" applyProtection="1">
      <alignment horizontal="center" vertical="center"/>
    </xf>
    <xf numFmtId="8" fontId="6" fillId="0" borderId="4"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wrapText="1"/>
      <protection locked="0"/>
    </xf>
    <xf numFmtId="164" fontId="6" fillId="0" borderId="29" xfId="0" applyNumberFormat="1" applyFont="1" applyFill="1" applyBorder="1" applyAlignment="1" applyProtection="1">
      <alignment horizontal="center" vertical="center" wrapText="1"/>
      <protection locked="0"/>
    </xf>
    <xf numFmtId="164" fontId="6" fillId="0" borderId="30" xfId="0" applyNumberFormat="1" applyFont="1" applyFill="1" applyBorder="1" applyAlignment="1" applyProtection="1">
      <alignment horizontal="center" vertical="center" wrapText="1"/>
      <protection locked="0"/>
    </xf>
    <xf numFmtId="164" fontId="8" fillId="0" borderId="88" xfId="1" applyNumberFormat="1" applyFont="1" applyFill="1" applyBorder="1" applyAlignment="1" applyProtection="1">
      <alignment horizontal="center" vertical="center" wrapText="1"/>
    </xf>
    <xf numFmtId="164" fontId="8" fillId="0" borderId="14" xfId="1" applyNumberFormat="1" applyFont="1" applyFill="1" applyBorder="1" applyAlignment="1" applyProtection="1">
      <alignment horizontal="center" vertical="center" wrapText="1"/>
    </xf>
    <xf numFmtId="164" fontId="8" fillId="0" borderId="72" xfId="1"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8" fontId="8" fillId="0" borderId="94" xfId="0" applyNumberFormat="1" applyFont="1" applyFill="1" applyBorder="1" applyAlignment="1" applyProtection="1">
      <alignment horizontal="center" vertical="center"/>
    </xf>
    <xf numFmtId="8" fontId="8" fillId="0" borderId="95" xfId="0" applyNumberFormat="1" applyFont="1" applyFill="1" applyBorder="1" applyAlignment="1" applyProtection="1">
      <alignment horizontal="center" vertical="center"/>
    </xf>
    <xf numFmtId="0" fontId="57" fillId="0" borderId="0" xfId="0" applyFont="1" applyFill="1" applyAlignment="1" applyProtection="1">
      <alignment horizontal="left" vertical="top" wrapText="1"/>
    </xf>
    <xf numFmtId="0" fontId="8" fillId="0" borderId="98" xfId="0" applyFont="1" applyFill="1" applyBorder="1" applyAlignment="1" applyProtection="1">
      <alignment horizontal="center" vertical="center"/>
    </xf>
    <xf numFmtId="0" fontId="8" fillId="0" borderId="35" xfId="0" applyFont="1" applyFill="1" applyBorder="1" applyAlignment="1" applyProtection="1">
      <alignment horizontal="center" vertical="center"/>
    </xf>
    <xf numFmtId="8" fontId="8" fillId="0" borderId="98" xfId="0" applyNumberFormat="1" applyFont="1" applyFill="1" applyBorder="1" applyAlignment="1" applyProtection="1">
      <alignment horizontal="center" vertical="center"/>
    </xf>
    <xf numFmtId="8" fontId="8" fillId="0" borderId="35" xfId="0" applyNumberFormat="1" applyFont="1" applyFill="1" applyBorder="1" applyAlignment="1" applyProtection="1">
      <alignment horizontal="center" vertical="center"/>
    </xf>
    <xf numFmtId="8" fontId="8" fillId="0" borderId="92" xfId="0" applyNumberFormat="1" applyFont="1" applyFill="1" applyBorder="1" applyAlignment="1" applyProtection="1">
      <alignment horizontal="center" vertical="center"/>
    </xf>
    <xf numFmtId="8" fontId="8" fillId="0" borderId="100" xfId="0" applyNumberFormat="1" applyFont="1" applyFill="1" applyBorder="1" applyAlignment="1" applyProtection="1">
      <alignment horizontal="center" vertical="center"/>
    </xf>
    <xf numFmtId="164" fontId="8" fillId="0" borderId="96" xfId="0" applyNumberFormat="1" applyFont="1" applyFill="1" applyBorder="1" applyAlignment="1" applyProtection="1">
      <alignment horizontal="center" vertical="center"/>
    </xf>
    <xf numFmtId="164" fontId="8" fillId="0" borderId="97" xfId="0" applyNumberFormat="1" applyFont="1" applyFill="1" applyBorder="1" applyAlignment="1" applyProtection="1">
      <alignment horizontal="center" vertical="center"/>
    </xf>
    <xf numFmtId="8" fontId="8" fillId="0" borderId="93" xfId="0" applyNumberFormat="1" applyFont="1" applyFill="1" applyBorder="1" applyAlignment="1" applyProtection="1">
      <alignment horizontal="center" vertical="center"/>
    </xf>
    <xf numFmtId="8" fontId="8" fillId="0" borderId="99" xfId="0" applyNumberFormat="1" applyFont="1" applyFill="1" applyBorder="1" applyAlignment="1" applyProtection="1">
      <alignment horizontal="center" vertical="center"/>
    </xf>
  </cellXfs>
  <cellStyles count="4">
    <cellStyle name="Lien hypertexte" xfId="3" builtinId="8"/>
    <cellStyle name="Monétaire" xfId="1" builtinId="4"/>
    <cellStyle name="Normal" xfId="0" builtinId="0"/>
    <cellStyle name="Pourcentage" xfId="2" builtinId="5"/>
  </cellStyles>
  <dxfs count="3">
    <dxf>
      <font>
        <color rgb="FF00B050"/>
      </font>
      <fill>
        <patternFill patternType="none">
          <bgColor auto="1"/>
        </patternFill>
      </fill>
    </dxf>
    <dxf>
      <font>
        <color rgb="FFFF0000"/>
      </font>
      <fill>
        <patternFill patternType="none">
          <bgColor auto="1"/>
        </patternFill>
      </fill>
    </dxf>
    <dxf>
      <font>
        <b val="0"/>
        <i val="0"/>
        <color rgb="FFE83365"/>
      </font>
      <fill>
        <patternFill patternType="none">
          <bgColor auto="1"/>
        </patternFill>
      </fill>
    </dxf>
  </dxfs>
  <tableStyles count="0" defaultTableStyle="TableStyleMedium9" defaultPivotStyle="PivotStyleLight16"/>
  <colors>
    <mruColors>
      <color rgb="FF3F2880"/>
      <color rgb="FF3F2781"/>
      <color rgb="FFE83365"/>
      <color rgb="FFEECFCE"/>
      <color rgb="FF00A7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1965960</xdr:colOff>
      <xdr:row>0</xdr:row>
      <xdr:rowOff>76200</xdr:rowOff>
    </xdr:from>
    <xdr:to>
      <xdr:col>3</xdr:col>
      <xdr:colOff>453390</xdr:colOff>
      <xdr:row>1</xdr:row>
      <xdr:rowOff>967740</xdr:rowOff>
    </xdr:to>
    <xdr:pic>
      <xdr:nvPicPr>
        <xdr:cNvPr id="5" name="Imag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2740" y="76200"/>
          <a:ext cx="1021080" cy="1059180"/>
        </a:xfrm>
        <a:prstGeom prst="rect">
          <a:avLst/>
        </a:prstGeom>
      </xdr:spPr>
    </xdr:pic>
    <xdr:clientData/>
  </xdr:twoCellAnchor>
  <xdr:twoCellAnchor>
    <xdr:from>
      <xdr:col>3</xdr:col>
      <xdr:colOff>1203960</xdr:colOff>
      <xdr:row>14</xdr:row>
      <xdr:rowOff>91440</xdr:rowOff>
    </xdr:from>
    <xdr:to>
      <xdr:col>3</xdr:col>
      <xdr:colOff>1493520</xdr:colOff>
      <xdr:row>14</xdr:row>
      <xdr:rowOff>396240</xdr:rowOff>
    </xdr:to>
    <xdr:sp macro="" textlink="">
      <xdr:nvSpPr>
        <xdr:cNvPr id="3" name="Triangle isocèle 2">
          <a:extLst>
            <a:ext uri="{FF2B5EF4-FFF2-40B4-BE49-F238E27FC236}">
              <a16:creationId xmlns:a16="http://schemas.microsoft.com/office/drawing/2014/main" id="{00000000-0008-0000-0000-000003000000}"/>
            </a:ext>
          </a:extLst>
        </xdr:cNvPr>
        <xdr:cNvSpPr/>
      </xdr:nvSpPr>
      <xdr:spPr>
        <a:xfrm rot="10800000">
          <a:off x="4655820" y="5082540"/>
          <a:ext cx="289560" cy="304800"/>
        </a:xfrm>
        <a:prstGeom prst="triangle">
          <a:avLst/>
        </a:prstGeom>
        <a:solidFill>
          <a:srgbClr val="E8336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784412</xdr:colOff>
      <xdr:row>2</xdr:row>
      <xdr:rowOff>89647</xdr:rowOff>
    </xdr:from>
    <xdr:to>
      <xdr:col>3</xdr:col>
      <xdr:colOff>785812</xdr:colOff>
      <xdr:row>4</xdr:row>
      <xdr:rowOff>11906</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a:xfrm>
          <a:off x="4903975" y="1339803"/>
          <a:ext cx="1400" cy="374697"/>
        </a:xfrm>
        <a:prstGeom prst="straightConnector1">
          <a:avLst/>
        </a:prstGeom>
        <a:ln w="38100">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348084</xdr:colOff>
      <xdr:row>1</xdr:row>
      <xdr:rowOff>278746</xdr:rowOff>
    </xdr:from>
    <xdr:to>
      <xdr:col>7</xdr:col>
      <xdr:colOff>511969</xdr:colOff>
      <xdr:row>2</xdr:row>
      <xdr:rowOff>63032</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3384178" y="731184"/>
          <a:ext cx="3961979" cy="320067"/>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800" b="1">
              <a:solidFill>
                <a:srgbClr val="C00000"/>
              </a:solidFill>
              <a:latin typeface="Calibri" pitchFamily="34" charset="0"/>
            </a:rPr>
            <a:t>CHAMPS</a:t>
          </a:r>
          <a:r>
            <a:rPr lang="fr-FR" sz="1800" b="1" baseline="0">
              <a:solidFill>
                <a:srgbClr val="C00000"/>
              </a:solidFill>
              <a:latin typeface="Calibri" pitchFamily="34" charset="0"/>
            </a:rPr>
            <a:t> A COMPLETER</a:t>
          </a:r>
          <a:endParaRPr lang="fr-FR" sz="1800" b="1">
            <a:solidFill>
              <a:srgbClr val="C00000"/>
            </a:solidFill>
            <a:latin typeface="Calibri" pitchFamily="34" charset="0"/>
          </a:endParaRPr>
        </a:p>
      </xdr:txBody>
    </xdr:sp>
    <xdr:clientData/>
  </xdr:twoCellAnchor>
  <xdr:twoCellAnchor>
    <xdr:from>
      <xdr:col>7</xdr:col>
      <xdr:colOff>95250</xdr:colOff>
      <xdr:row>2</xdr:row>
      <xdr:rowOff>71438</xdr:rowOff>
    </xdr:from>
    <xdr:to>
      <xdr:col>7</xdr:col>
      <xdr:colOff>95250</xdr:colOff>
      <xdr:row>4</xdr:row>
      <xdr:rowOff>11906</xdr:rowOff>
    </xdr:to>
    <xdr:cxnSp macro="">
      <xdr:nvCxnSpPr>
        <xdr:cNvPr id="10" name="Connecteur droit avec flèche 9">
          <a:extLst>
            <a:ext uri="{FF2B5EF4-FFF2-40B4-BE49-F238E27FC236}">
              <a16:creationId xmlns:a16="http://schemas.microsoft.com/office/drawing/2014/main" id="{00000000-0008-0000-0100-00000A000000}"/>
            </a:ext>
          </a:extLst>
        </xdr:cNvPr>
        <xdr:cNvCxnSpPr/>
      </xdr:nvCxnSpPr>
      <xdr:spPr>
        <a:xfrm>
          <a:off x="8834438" y="1321594"/>
          <a:ext cx="0" cy="392906"/>
        </a:xfrm>
        <a:prstGeom prst="straightConnector1">
          <a:avLst/>
        </a:prstGeom>
        <a:ln w="38100">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46</xdr:row>
      <xdr:rowOff>0</xdr:rowOff>
    </xdr:from>
    <xdr:to>
      <xdr:col>7</xdr:col>
      <xdr:colOff>114543</xdr:colOff>
      <xdr:row>46</xdr:row>
      <xdr:rowOff>0</xdr:rowOff>
    </xdr:to>
    <xdr:cxnSp macro="">
      <xdr:nvCxnSpPr>
        <xdr:cNvPr id="31" name="Connecteur droit 30">
          <a:extLst>
            <a:ext uri="{FF2B5EF4-FFF2-40B4-BE49-F238E27FC236}">
              <a16:creationId xmlns:a16="http://schemas.microsoft.com/office/drawing/2014/main" id="{00000000-0008-0000-0100-00001F000000}"/>
            </a:ext>
          </a:extLst>
        </xdr:cNvPr>
        <xdr:cNvCxnSpPr/>
      </xdr:nvCxnSpPr>
      <xdr:spPr bwMode="auto">
        <a:xfrm flipH="1">
          <a:off x="6834188" y="7989094"/>
          <a:ext cx="114543"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42</xdr:row>
      <xdr:rowOff>0</xdr:rowOff>
    </xdr:from>
    <xdr:to>
      <xdr:col>7</xdr:col>
      <xdr:colOff>114543</xdr:colOff>
      <xdr:row>42</xdr:row>
      <xdr:rowOff>0</xdr:rowOff>
    </xdr:to>
    <xdr:cxnSp macro="">
      <xdr:nvCxnSpPr>
        <xdr:cNvPr id="32" name="Connecteur droit 31">
          <a:extLst>
            <a:ext uri="{FF2B5EF4-FFF2-40B4-BE49-F238E27FC236}">
              <a16:creationId xmlns:a16="http://schemas.microsoft.com/office/drawing/2014/main" id="{00000000-0008-0000-0100-000020000000}"/>
            </a:ext>
          </a:extLst>
        </xdr:cNvPr>
        <xdr:cNvCxnSpPr/>
      </xdr:nvCxnSpPr>
      <xdr:spPr bwMode="auto">
        <a:xfrm flipH="1">
          <a:off x="6834188" y="7405688"/>
          <a:ext cx="114543"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46</xdr:row>
      <xdr:rowOff>0</xdr:rowOff>
    </xdr:from>
    <xdr:to>
      <xdr:col>6</xdr:col>
      <xdr:colOff>114633</xdr:colOff>
      <xdr:row>46</xdr:row>
      <xdr:rowOff>0</xdr:rowOff>
    </xdr:to>
    <xdr:cxnSp macro="">
      <xdr:nvCxnSpPr>
        <xdr:cNvPr id="33" name="Connecteur droit 32">
          <a:extLst>
            <a:ext uri="{FF2B5EF4-FFF2-40B4-BE49-F238E27FC236}">
              <a16:creationId xmlns:a16="http://schemas.microsoft.com/office/drawing/2014/main" id="{00000000-0008-0000-0100-000021000000}"/>
            </a:ext>
          </a:extLst>
        </xdr:cNvPr>
        <xdr:cNvCxnSpPr/>
      </xdr:nvCxnSpPr>
      <xdr:spPr bwMode="auto">
        <a:xfrm flipH="1">
          <a:off x="5976938" y="7989094"/>
          <a:ext cx="114633"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38</xdr:row>
      <xdr:rowOff>0</xdr:rowOff>
    </xdr:from>
    <xdr:to>
      <xdr:col>6</xdr:col>
      <xdr:colOff>114633</xdr:colOff>
      <xdr:row>38</xdr:row>
      <xdr:rowOff>0</xdr:rowOff>
    </xdr:to>
    <xdr:cxnSp macro="">
      <xdr:nvCxnSpPr>
        <xdr:cNvPr id="35" name="Connecteur droit 34">
          <a:extLst>
            <a:ext uri="{FF2B5EF4-FFF2-40B4-BE49-F238E27FC236}">
              <a16:creationId xmlns:a16="http://schemas.microsoft.com/office/drawing/2014/main" id="{00000000-0008-0000-0100-000023000000}"/>
            </a:ext>
          </a:extLst>
        </xdr:cNvPr>
        <xdr:cNvCxnSpPr/>
      </xdr:nvCxnSpPr>
      <xdr:spPr bwMode="auto">
        <a:xfrm flipH="1">
          <a:off x="5976938" y="6822281"/>
          <a:ext cx="114633"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32</xdr:row>
      <xdr:rowOff>0</xdr:rowOff>
    </xdr:from>
    <xdr:to>
      <xdr:col>6</xdr:col>
      <xdr:colOff>114633</xdr:colOff>
      <xdr:row>32</xdr:row>
      <xdr:rowOff>0</xdr:rowOff>
    </xdr:to>
    <xdr:cxnSp macro="">
      <xdr:nvCxnSpPr>
        <xdr:cNvPr id="36" name="Connecteur droit 35">
          <a:extLst>
            <a:ext uri="{FF2B5EF4-FFF2-40B4-BE49-F238E27FC236}">
              <a16:creationId xmlns:a16="http://schemas.microsoft.com/office/drawing/2014/main" id="{00000000-0008-0000-0100-000024000000}"/>
            </a:ext>
          </a:extLst>
        </xdr:cNvPr>
        <xdr:cNvCxnSpPr/>
      </xdr:nvCxnSpPr>
      <xdr:spPr bwMode="auto">
        <a:xfrm flipH="1">
          <a:off x="5976938" y="6238875"/>
          <a:ext cx="114633"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35718</xdr:colOff>
      <xdr:row>38</xdr:row>
      <xdr:rowOff>0</xdr:rowOff>
    </xdr:from>
    <xdr:to>
      <xdr:col>6</xdr:col>
      <xdr:colOff>142875</xdr:colOff>
      <xdr:row>38</xdr:row>
      <xdr:rowOff>0</xdr:rowOff>
    </xdr:to>
    <xdr:cxnSp macro="">
      <xdr:nvCxnSpPr>
        <xdr:cNvPr id="37" name="Connecteur droit 36">
          <a:extLst>
            <a:ext uri="{FF2B5EF4-FFF2-40B4-BE49-F238E27FC236}">
              <a16:creationId xmlns:a16="http://schemas.microsoft.com/office/drawing/2014/main" id="{00000000-0008-0000-0100-000025000000}"/>
            </a:ext>
          </a:extLst>
        </xdr:cNvPr>
        <xdr:cNvCxnSpPr/>
      </xdr:nvCxnSpPr>
      <xdr:spPr bwMode="auto">
        <a:xfrm flipH="1">
          <a:off x="6012656" y="6822281"/>
          <a:ext cx="107157"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42</xdr:row>
      <xdr:rowOff>0</xdr:rowOff>
    </xdr:from>
    <xdr:to>
      <xdr:col>6</xdr:col>
      <xdr:colOff>257721</xdr:colOff>
      <xdr:row>42</xdr:row>
      <xdr:rowOff>0</xdr:rowOff>
    </xdr:to>
    <xdr:cxnSp macro="">
      <xdr:nvCxnSpPr>
        <xdr:cNvPr id="46" name="Connecteur droit 45">
          <a:extLst>
            <a:ext uri="{FF2B5EF4-FFF2-40B4-BE49-F238E27FC236}">
              <a16:creationId xmlns:a16="http://schemas.microsoft.com/office/drawing/2014/main" id="{00000000-0008-0000-0100-00002E000000}"/>
            </a:ext>
          </a:extLst>
        </xdr:cNvPr>
        <xdr:cNvCxnSpPr/>
      </xdr:nvCxnSpPr>
      <xdr:spPr bwMode="auto">
        <a:xfrm flipH="1">
          <a:off x="5976938" y="7405688"/>
          <a:ext cx="257721" cy="0"/>
        </a:xfrm>
        <a:prstGeom prst="line">
          <a:avLst/>
        </a:prstGeom>
        <a:ln w="19050">
          <a:solidFill>
            <a:srgbClr val="00A7B3"/>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opco-sante.fr/" TargetMode="External"/><Relationship Id="rId7" Type="http://schemas.openxmlformats.org/officeDocument/2006/relationships/drawing" Target="../drawings/drawing1.xml"/><Relationship Id="rId2" Type="http://schemas.openxmlformats.org/officeDocument/2006/relationships/hyperlink" Target="https://www.opco-sante.fr/sanitaire-social-medico-social-prive-non-lucratif/esat/pilotage-de-la-formation/financer-la-formation-de-vos-travailleurs-en-esat" TargetMode="External"/><Relationship Id="rId1" Type="http://schemas.openxmlformats.org/officeDocument/2006/relationships/hyperlink" Target="https://opco-sante.fr/employeur/outillage-de-la-fonction-rh/outil-pour-realiser-votre-plan-de-developpement-des" TargetMode="External"/><Relationship Id="rId6" Type="http://schemas.openxmlformats.org/officeDocument/2006/relationships/printerSettings" Target="../printerSettings/printerSettings1.bin"/><Relationship Id="rId5" Type="http://schemas.openxmlformats.org/officeDocument/2006/relationships/hyperlink" Target="https://www.opco-sante.fr/sanitaire-social-medico-social-prive-non-lucratif/employeur/adhesion-cotisation-financement/contribution-legale-2021" TargetMode="External"/><Relationship Id="rId4" Type="http://schemas.openxmlformats.org/officeDocument/2006/relationships/hyperlink" Target="https://www.opco-sante.fr/sanitaire-social-medico-social-prive-non-lucratif/employeur/adhesion-cotisation-financement/conditions-generales-de-gestion"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31"/>
  <sheetViews>
    <sheetView showGridLines="0" tabSelected="1" zoomScaleNormal="100" workbookViewId="0">
      <selection activeCell="A14" sqref="A14"/>
    </sheetView>
  </sheetViews>
  <sheetFormatPr baseColWidth="10" defaultColWidth="0" defaultRowHeight="13.5" zeroHeight="1" x14ac:dyDescent="0.25"/>
  <cols>
    <col min="1" max="1" width="10.85546875" style="35" customWidth="1"/>
    <col min="2" max="2" width="13.42578125" style="35" customWidth="1"/>
    <col min="3" max="3" width="37" style="35" customWidth="1"/>
    <col min="4" max="4" width="41.42578125" style="35" customWidth="1"/>
    <col min="5" max="5" width="13.42578125" style="35" customWidth="1"/>
    <col min="6" max="6" width="12.5703125" style="35" hidden="1" customWidth="1"/>
    <col min="7" max="8" width="10.85546875" style="43" hidden="1" customWidth="1"/>
    <col min="9" max="9" width="15.42578125" style="43" hidden="1" customWidth="1"/>
    <col min="10" max="12" width="10.85546875" style="43" hidden="1" customWidth="1"/>
    <col min="13" max="17" width="10.85546875" style="35" customWidth="1"/>
    <col min="18" max="16384" width="10.85546875" style="35" hidden="1"/>
  </cols>
  <sheetData>
    <row r="1" spans="1:16" x14ac:dyDescent="0.25"/>
    <row r="2" spans="1:16" ht="98.25" customHeight="1" thickBot="1" x14ac:dyDescent="0.3"/>
    <row r="3" spans="1:16" ht="58.35" customHeight="1" thickTop="1" thickBot="1" x14ac:dyDescent="0.3">
      <c r="A3" s="44"/>
      <c r="B3" s="202" t="s">
        <v>74</v>
      </c>
      <c r="C3" s="203"/>
      <c r="D3" s="203"/>
      <c r="E3" s="204"/>
      <c r="G3" s="43" t="s">
        <v>65</v>
      </c>
      <c r="H3" s="43" t="s">
        <v>34</v>
      </c>
      <c r="I3" s="43" t="s">
        <v>67</v>
      </c>
      <c r="M3" s="44"/>
      <c r="N3" s="185"/>
      <c r="O3" s="185"/>
      <c r="P3" s="185"/>
    </row>
    <row r="4" spans="1:16" ht="17.25" customHeight="1" thickTop="1" x14ac:dyDescent="0.25">
      <c r="A4" s="44"/>
      <c r="C4" s="41"/>
      <c r="D4" s="41"/>
      <c r="E4" s="41"/>
      <c r="M4" s="44"/>
    </row>
    <row r="5" spans="1:16" ht="39.6" customHeight="1" x14ac:dyDescent="0.25">
      <c r="A5" s="44"/>
      <c r="B5" s="187" t="s">
        <v>66</v>
      </c>
      <c r="C5" s="187"/>
      <c r="D5" s="187"/>
      <c r="E5" s="187"/>
      <c r="F5" s="36"/>
      <c r="M5" s="44"/>
    </row>
    <row r="6" spans="1:16" ht="17.25" customHeight="1" x14ac:dyDescent="0.25">
      <c r="C6" s="40"/>
      <c r="D6" s="36"/>
    </row>
    <row r="7" spans="1:16" ht="20.100000000000001" customHeight="1" x14ac:dyDescent="0.25">
      <c r="C7" s="197" t="s">
        <v>64</v>
      </c>
      <c r="D7" s="197"/>
    </row>
    <row r="8" spans="1:16" ht="20.100000000000001" customHeight="1" x14ac:dyDescent="0.25">
      <c r="C8" s="46" t="s">
        <v>63</v>
      </c>
      <c r="D8" s="49" t="s">
        <v>62</v>
      </c>
      <c r="F8" s="42"/>
    </row>
    <row r="9" spans="1:16" ht="7.35" customHeight="1" x14ac:dyDescent="0.25">
      <c r="C9" s="46"/>
      <c r="D9" s="39"/>
      <c r="F9" s="42"/>
    </row>
    <row r="10" spans="1:16" ht="20.100000000000001" customHeight="1" x14ac:dyDescent="0.25">
      <c r="C10" s="47" t="s">
        <v>10</v>
      </c>
      <c r="D10" s="49" t="s">
        <v>65</v>
      </c>
      <c r="F10" s="42"/>
    </row>
    <row r="11" spans="1:16" ht="6" customHeight="1" x14ac:dyDescent="0.25">
      <c r="C11" s="47"/>
      <c r="D11" s="38"/>
      <c r="F11" s="42"/>
    </row>
    <row r="12" spans="1:16" ht="20.45" customHeight="1" x14ac:dyDescent="0.25">
      <c r="C12" s="47" t="s">
        <v>61</v>
      </c>
      <c r="D12" s="50">
        <v>0</v>
      </c>
    </row>
    <row r="13" spans="1:16" ht="6" customHeight="1" thickBot="1" x14ac:dyDescent="0.3">
      <c r="C13" s="47"/>
      <c r="D13" s="38"/>
      <c r="F13" s="42"/>
    </row>
    <row r="14" spans="1:16" ht="50.25" customHeight="1" thickTop="1" thickBot="1" x14ac:dyDescent="0.3">
      <c r="C14" s="54" t="s">
        <v>79</v>
      </c>
      <c r="D14" s="60">
        <v>0</v>
      </c>
      <c r="E14" s="36"/>
      <c r="F14" s="37"/>
      <c r="I14" s="45"/>
    </row>
    <row r="15" spans="1:16" ht="39" customHeight="1" thickTop="1" thickBot="1" x14ac:dyDescent="0.3">
      <c r="C15" s="51"/>
      <c r="D15" s="48"/>
      <c r="E15" s="36"/>
      <c r="F15" s="37"/>
      <c r="I15" s="45"/>
    </row>
    <row r="16" spans="1:16" ht="69" customHeight="1" thickTop="1" thickBot="1" x14ac:dyDescent="0.3">
      <c r="C16" s="55" t="s">
        <v>75</v>
      </c>
      <c r="D16" s="61" t="str">
        <f>IF(D10="Sélectionnez votre taille","Sélectionnez votre taille",IF(OR(D12="",D12=0),"Remplir Masse Salariale brute",IF(OR(D10="",D10=0),"Remplir taux de contribution",IF(AND(D10="1 à 10 salariés",D14&lt;0.9%),"Le taux de contribution inférieur au minimun conventionnel (0,90 %) ne permet pas de générer de CIFA",IF(AND(D10="11 salariés et plus",D14&lt;1.35%),"Le taux de contribution inférieur au minimun conventionnel (1,35 %) ne permet pas de générer de CIFA",'Simulation budgétaire'!D65)))))</f>
        <v>Sélectionnez votre taille</v>
      </c>
      <c r="E16" s="36"/>
    </row>
    <row r="17" spans="1:13" ht="51" customHeight="1" thickTop="1" x14ac:dyDescent="0.25">
      <c r="B17" s="52"/>
      <c r="C17" s="188" t="s">
        <v>71</v>
      </c>
      <c r="D17" s="188"/>
      <c r="E17" s="53"/>
    </row>
    <row r="18" spans="1:13" ht="29.45" customHeight="1" x14ac:dyDescent="0.25">
      <c r="C18" s="190" t="s">
        <v>68</v>
      </c>
      <c r="D18" s="190"/>
      <c r="E18" s="36"/>
    </row>
    <row r="19" spans="1:13" ht="29.1" customHeight="1" x14ac:dyDescent="0.25">
      <c r="B19" s="189" t="s">
        <v>77</v>
      </c>
      <c r="C19" s="189"/>
      <c r="D19" s="189"/>
      <c r="E19" s="189"/>
    </row>
    <row r="20" spans="1:13" s="56" customFormat="1" ht="19.350000000000001" customHeight="1" x14ac:dyDescent="0.25">
      <c r="B20" s="198" t="s">
        <v>70</v>
      </c>
      <c r="C20" s="198"/>
      <c r="D20" s="198"/>
      <c r="E20" s="198"/>
      <c r="G20" s="57"/>
      <c r="H20" s="57"/>
      <c r="I20" s="57"/>
      <c r="J20" s="57"/>
      <c r="K20" s="57"/>
      <c r="L20" s="57"/>
    </row>
    <row r="21" spans="1:13" ht="36.6" customHeight="1" x14ac:dyDescent="0.25">
      <c r="B21" s="196" t="s">
        <v>76</v>
      </c>
      <c r="C21" s="196"/>
      <c r="D21" s="196"/>
      <c r="E21" s="196"/>
    </row>
    <row r="22" spans="1:13" ht="13.35" customHeight="1" x14ac:dyDescent="0.25">
      <c r="B22" s="191" t="s">
        <v>69</v>
      </c>
      <c r="C22" s="191"/>
      <c r="D22" s="191"/>
      <c r="E22" s="191"/>
    </row>
    <row r="23" spans="1:13" ht="17.25" customHeight="1" x14ac:dyDescent="0.25"/>
    <row r="24" spans="1:13" ht="26.1" customHeight="1" x14ac:dyDescent="0.25">
      <c r="A24" s="58"/>
      <c r="B24" s="192" t="s">
        <v>73</v>
      </c>
      <c r="C24" s="192"/>
      <c r="D24" s="192"/>
      <c r="E24" s="192"/>
      <c r="M24" s="58"/>
    </row>
    <row r="25" spans="1:13" ht="15.75" customHeight="1" x14ac:dyDescent="0.25">
      <c r="A25" s="58"/>
      <c r="B25" s="59"/>
      <c r="C25" s="59"/>
      <c r="D25" s="59"/>
      <c r="E25" s="59"/>
      <c r="M25" s="58"/>
    </row>
    <row r="26" spans="1:13" ht="87.75" customHeight="1" x14ac:dyDescent="0.25">
      <c r="A26" s="58"/>
      <c r="B26" s="199" t="s">
        <v>81</v>
      </c>
      <c r="C26" s="200"/>
      <c r="D26" s="200"/>
      <c r="E26" s="201"/>
      <c r="M26" s="58"/>
    </row>
    <row r="27" spans="1:13" ht="21" customHeight="1" x14ac:dyDescent="0.25">
      <c r="B27" s="193" t="s">
        <v>78</v>
      </c>
      <c r="C27" s="194"/>
      <c r="D27" s="194"/>
      <c r="E27" s="195"/>
    </row>
    <row r="28" spans="1:13" ht="34.5" customHeight="1" x14ac:dyDescent="0.25">
      <c r="B28" s="184"/>
      <c r="C28" s="184"/>
      <c r="D28" s="184"/>
      <c r="E28" s="184"/>
    </row>
    <row r="29" spans="1:13" ht="13.5" customHeight="1" x14ac:dyDescent="0.25">
      <c r="B29" s="186" t="s">
        <v>72</v>
      </c>
      <c r="C29" s="186"/>
      <c r="D29" s="186"/>
      <c r="E29" s="186"/>
    </row>
    <row r="30" spans="1:13" x14ac:dyDescent="0.25">
      <c r="B30" s="186"/>
      <c r="C30" s="186"/>
      <c r="D30" s="186"/>
      <c r="E30" s="186"/>
    </row>
    <row r="31" spans="1:13" x14ac:dyDescent="0.25"/>
  </sheetData>
  <sheetProtection algorithmName="SHA-512" hashValue="WVAuXv1KcUg+gzextOULE/VKhBswv8+elsCbo9qtn8m5xawdBoBQwYtFb3OhHq8Dd9FZ3CPNb0wNGwWKn31ruQ==" saltValue="2eBkIu6yst8Es11y0Zj86Q==" spinCount="100000" sheet="1" objects="1" scenarios="1"/>
  <protectedRanges>
    <protectedRange password="CBF5" sqref="C6" name="Plage1_1"/>
    <protectedRange password="CBF5" sqref="D10:D15" name="Plage1_2"/>
  </protectedRanges>
  <mergeCells count="13">
    <mergeCell ref="B3:E3"/>
    <mergeCell ref="B29:E30"/>
    <mergeCell ref="B5:E5"/>
    <mergeCell ref="C17:D17"/>
    <mergeCell ref="B19:E19"/>
    <mergeCell ref="C18:D18"/>
    <mergeCell ref="B22:E22"/>
    <mergeCell ref="B24:E24"/>
    <mergeCell ref="B27:E27"/>
    <mergeCell ref="B21:E21"/>
    <mergeCell ref="C7:D7"/>
    <mergeCell ref="B20:E20"/>
    <mergeCell ref="B26:E26"/>
  </mergeCells>
  <conditionalFormatting sqref="D16">
    <cfRule type="containsText" dxfId="2" priority="1" operator="containsText" text="générer de CIFA">
      <formula>NOT(ISERROR(SEARCH("générer de CIFA",D16)))</formula>
    </cfRule>
  </conditionalFormatting>
  <dataValidations count="4">
    <dataValidation type="custom" allowBlank="1" showInputMessage="1" showErrorMessage="1" sqref="D12:D13 C6" xr:uid="{00000000-0002-0000-0000-000000000000}">
      <formula1>ISNUMBER(C6)</formula1>
    </dataValidation>
    <dataValidation type="decimal" operator="lessThan" allowBlank="1" showInputMessage="1" showErrorMessage="1" error="TAUX ANORMALEMENT ÉLEVÉ" sqref="D14:D15" xr:uid="{00000000-0002-0000-0000-000001000000}">
      <formula1>0.25</formula1>
    </dataValidation>
    <dataValidation type="list" allowBlank="1" showInputMessage="1" showErrorMessage="1" sqref="D11" xr:uid="{00000000-0002-0000-0000-000002000000}">
      <formula1>$G$3:$K$3</formula1>
    </dataValidation>
    <dataValidation type="list" allowBlank="1" showInputMessage="1" showErrorMessage="1" sqref="D10" xr:uid="{00000000-0002-0000-0000-000003000000}">
      <formula1>$G$3:$I$3</formula1>
    </dataValidation>
  </dataValidations>
  <hyperlinks>
    <hyperlink ref="B21:E21" r:id="rId1" display="https://opco-sante.fr/employeur/outillage-de-la-fonction-rh/outil-pour-realiser-votre-plan-de-developpement-des" xr:uid="{00000000-0004-0000-0000-000000000000}"/>
    <hyperlink ref="B24:E24" r:id="rId2" display="Spécial ESAT : Un outil spécifique est proposé pour faire l'estimation de la contribution volontaire versée pour la formation des travailleurs en ESAT, ici." xr:uid="{00000000-0004-0000-0000-000001000000}"/>
    <hyperlink ref="B22:D22" r:id="rId3" display="Toutes les coordonnées sur le site opco-santé.fr, rubrique Contacts." xr:uid="{00000000-0004-0000-0000-000002000000}"/>
    <hyperlink ref="C17:D17" r:id="rId4" display="C'est le montant versé sur votre Compte Investissement Formation Adhérent, déduction faite des frais de gestion. Pour en savoir plus, consultez les Conditions générales de gestion (CGG)." xr:uid="{00000000-0004-0000-0000-000003000000}"/>
    <hyperlink ref="B26:E26" r:id="rId5" display="https://www.opco-sante.fr/sanitaire-social-medico-social-prive-non-lucratif/employeur/adhesion-cotisation-financement/contribution-legale-2021" xr:uid="{446F08AA-3C3E-4410-AF57-9E529D910AB9}"/>
  </hyperlinks>
  <pageMargins left="0.23622047244094491" right="0.23622047244094491" top="0.74803149606299213" bottom="0.74803149606299213" header="0.31496062992125984" footer="0.31496062992125984"/>
  <pageSetup paperSize="9" scale="77" orientation="portrait" r:id="rId6"/>
  <headerFooter>
    <oddFooter>&amp;C&amp;"Century Gothic,Normal"&amp;K3F2880version du &amp;D</oddFooter>
  </headerFooter>
  <colBreaks count="1" manualBreakCount="1">
    <brk id="5" max="1048575" man="1"/>
  </colBreaks>
  <drawing r:id="rId7"/>
  <legacyDrawing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3F2880"/>
  </sheetPr>
  <dimension ref="A1:X952"/>
  <sheetViews>
    <sheetView showGridLines="0" zoomScale="70" zoomScaleNormal="70" workbookViewId="0">
      <pane ySplit="1" topLeftCell="A2" activePane="bottomLeft" state="frozen"/>
      <selection pane="bottomLeft" activeCell="L32" sqref="L32"/>
    </sheetView>
  </sheetViews>
  <sheetFormatPr baseColWidth="10" defaultColWidth="11.42578125" defaultRowHeight="15" x14ac:dyDescent="0.25"/>
  <cols>
    <col min="1" max="1" width="2.42578125" style="1" customWidth="1"/>
    <col min="2" max="2" width="2.85546875" style="69" customWidth="1"/>
    <col min="3" max="3" width="56.5703125" style="69" bestFit="1" customWidth="1"/>
    <col min="4" max="4" width="30.42578125" style="69" customWidth="1"/>
    <col min="5" max="5" width="4.5703125" style="69" customWidth="1"/>
    <col min="6" max="6" width="21.42578125" style="69" customWidth="1"/>
    <col min="7" max="7" width="12.85546875" style="69" customWidth="1"/>
    <col min="8" max="8" width="14.5703125" style="69" customWidth="1"/>
    <col min="9" max="9" width="18.140625" style="69" bestFit="1" customWidth="1"/>
    <col min="10" max="10" width="2.85546875" style="69" customWidth="1"/>
    <col min="11" max="11" width="2.5703125" style="69" customWidth="1"/>
    <col min="12" max="12" width="6.42578125" style="62" customWidth="1"/>
    <col min="13" max="22" width="11.42578125" style="1" hidden="1" customWidth="1"/>
    <col min="23" max="23" width="0" style="1" hidden="1" customWidth="1"/>
    <col min="24" max="16384" width="11.42578125" style="1"/>
  </cols>
  <sheetData>
    <row r="1" spans="2:24" ht="44.25" customHeight="1" thickTop="1" thickBot="1" x14ac:dyDescent="0.3">
      <c r="B1" s="208" t="s">
        <v>59</v>
      </c>
      <c r="C1" s="209"/>
      <c r="D1" s="209"/>
      <c r="E1" s="209"/>
      <c r="F1" s="209"/>
      <c r="G1" s="209"/>
      <c r="H1" s="209"/>
      <c r="I1" s="209"/>
      <c r="J1" s="209"/>
      <c r="K1" s="210"/>
      <c r="V1" s="10"/>
      <c r="W1" s="10"/>
      <c r="X1" s="10"/>
    </row>
    <row r="2" spans="2:24" ht="54.75" customHeight="1" thickTop="1" x14ac:dyDescent="0.25">
      <c r="B2" s="65"/>
      <c r="C2" s="122"/>
      <c r="D2" s="122"/>
      <c r="E2" s="122"/>
      <c r="F2" s="122"/>
      <c r="G2" s="122"/>
      <c r="H2" s="122"/>
      <c r="I2" s="63"/>
      <c r="J2" s="64"/>
      <c r="K2" s="68"/>
      <c r="V2" s="10"/>
      <c r="W2" s="10"/>
    </row>
    <row r="3" spans="2:24" x14ac:dyDescent="0.25">
      <c r="B3" s="65"/>
      <c r="C3" s="66"/>
      <c r="D3" s="66"/>
      <c r="E3" s="66"/>
      <c r="F3" s="66"/>
      <c r="G3" s="66"/>
      <c r="H3" s="66"/>
      <c r="I3" s="66"/>
      <c r="J3" s="66"/>
      <c r="K3" s="68"/>
      <c r="V3" s="10"/>
      <c r="W3" s="24"/>
    </row>
    <row r="4" spans="2:24" ht="20.25" customHeight="1" thickBot="1" x14ac:dyDescent="0.3">
      <c r="B4" s="65"/>
      <c r="C4" s="66"/>
      <c r="D4" s="66"/>
      <c r="E4" s="66"/>
      <c r="F4" s="66"/>
      <c r="G4" s="66"/>
      <c r="H4" s="66"/>
      <c r="I4" s="66"/>
      <c r="J4" s="66"/>
      <c r="K4" s="68"/>
      <c r="V4" s="10"/>
      <c r="W4" s="30"/>
    </row>
    <row r="5" spans="2:24" ht="37.5" customHeight="1" thickTop="1" x14ac:dyDescent="0.25">
      <c r="B5" s="65"/>
      <c r="C5" s="223" t="s">
        <v>10</v>
      </c>
      <c r="D5" s="225" t="str">
        <f>IF(OUTIL_SIMULATION_CIFA_2022!D10="Sélectionnez votre taille","",IF(OUTIL_SIMULATION_CIFA_2022!D10="1 à 10 salariés","1 à 10 salariés","11 à 49 salariés"))</f>
        <v/>
      </c>
      <c r="E5" s="123"/>
      <c r="F5" s="214"/>
      <c r="G5" s="215"/>
      <c r="H5" s="215"/>
      <c r="I5" s="216"/>
      <c r="K5" s="68"/>
      <c r="V5" s="10"/>
      <c r="W5" s="30"/>
    </row>
    <row r="6" spans="2:24" ht="22.5" customHeight="1" thickBot="1" x14ac:dyDescent="0.3">
      <c r="B6" s="65"/>
      <c r="C6" s="224"/>
      <c r="D6" s="226"/>
      <c r="E6" s="123"/>
      <c r="F6" s="217"/>
      <c r="G6" s="218"/>
      <c r="H6" s="218"/>
      <c r="I6" s="219"/>
      <c r="K6" s="68"/>
      <c r="V6" s="10"/>
      <c r="W6" s="30"/>
    </row>
    <row r="7" spans="2:24" ht="54" customHeight="1" thickTop="1" thickBot="1" x14ac:dyDescent="0.3">
      <c r="B7" s="65"/>
      <c r="C7" s="124" t="s">
        <v>21</v>
      </c>
      <c r="D7" s="125"/>
      <c r="E7" s="126"/>
      <c r="F7" s="220"/>
      <c r="G7" s="221"/>
      <c r="H7" s="221"/>
      <c r="I7" s="222"/>
      <c r="K7" s="68"/>
      <c r="V7" s="10"/>
      <c r="W7" s="30"/>
    </row>
    <row r="8" spans="2:24" ht="54" customHeight="1" thickTop="1" thickBot="1" x14ac:dyDescent="0.3">
      <c r="B8" s="65"/>
      <c r="C8" s="127" t="s">
        <v>31</v>
      </c>
      <c r="D8" s="128">
        <f>OUTIL_SIMULATION_CIFA_2022!D12</f>
        <v>0</v>
      </c>
      <c r="E8" s="129"/>
      <c r="K8" s="68"/>
      <c r="V8" s="10"/>
      <c r="W8" s="30"/>
    </row>
    <row r="9" spans="2:24" s="2" customFormat="1" ht="54" customHeight="1" x14ac:dyDescent="0.25">
      <c r="B9" s="65"/>
      <c r="C9" s="130" t="s">
        <v>25</v>
      </c>
      <c r="D9" s="131">
        <f>OUTIL_SIMULATION_CIFA_2022!D14</f>
        <v>0</v>
      </c>
      <c r="E9" s="132"/>
      <c r="F9" s="133"/>
      <c r="G9" s="66"/>
      <c r="H9" s="66"/>
      <c r="I9" s="67"/>
      <c r="J9" s="66"/>
      <c r="K9" s="68"/>
      <c r="L9" s="69"/>
      <c r="V9" s="11"/>
      <c r="W9" s="30"/>
    </row>
    <row r="10" spans="2:24" s="2" customFormat="1" ht="54" customHeight="1" thickBot="1" x14ac:dyDescent="0.3">
      <c r="B10" s="65"/>
      <c r="C10" s="127" t="s">
        <v>30</v>
      </c>
      <c r="D10" s="134"/>
      <c r="E10" s="135"/>
      <c r="F10" s="66"/>
      <c r="G10" s="66"/>
      <c r="H10" s="66"/>
      <c r="I10" s="67"/>
      <c r="J10" s="66"/>
      <c r="K10" s="68"/>
      <c r="L10" s="69"/>
      <c r="V10" s="11"/>
      <c r="W10" s="30"/>
    </row>
    <row r="11" spans="2:24" s="2" customFormat="1" ht="15.75" hidden="1" customHeight="1" thickBot="1" x14ac:dyDescent="0.3">
      <c r="B11" s="65"/>
      <c r="C11" s="136"/>
      <c r="D11" s="137"/>
      <c r="E11" s="135"/>
      <c r="F11" s="66"/>
      <c r="G11" s="66"/>
      <c r="H11" s="66"/>
      <c r="I11" s="67"/>
      <c r="J11" s="66"/>
      <c r="K11" s="68"/>
      <c r="L11" s="69"/>
      <c r="V11" s="11"/>
      <c r="W11" s="30"/>
    </row>
    <row r="12" spans="2:24" s="2" customFormat="1" ht="54" hidden="1" customHeight="1" thickBot="1" x14ac:dyDescent="0.3">
      <c r="B12" s="65"/>
      <c r="C12" s="138" t="s">
        <v>26</v>
      </c>
      <c r="D12" s="137" t="s">
        <v>28</v>
      </c>
      <c r="E12" s="135"/>
      <c r="F12" s="66"/>
      <c r="G12" s="66"/>
      <c r="H12" s="66"/>
      <c r="I12" s="67"/>
      <c r="J12" s="66"/>
      <c r="K12" s="68"/>
      <c r="L12" s="69"/>
      <c r="V12" s="11"/>
      <c r="W12" s="30"/>
    </row>
    <row r="13" spans="2:24" s="2" customFormat="1" ht="15.75" customHeight="1" thickBot="1" x14ac:dyDescent="0.3">
      <c r="B13" s="65"/>
      <c r="C13" s="136"/>
      <c r="D13" s="137"/>
      <c r="E13" s="135"/>
      <c r="F13" s="66"/>
      <c r="G13" s="66"/>
      <c r="H13" s="66"/>
      <c r="I13" s="67"/>
      <c r="J13" s="66"/>
      <c r="K13" s="68"/>
      <c r="L13" s="69"/>
      <c r="V13" s="11"/>
      <c r="W13" s="30"/>
    </row>
    <row r="14" spans="2:24" s="2" customFormat="1" ht="54" customHeight="1" thickBot="1" x14ac:dyDescent="0.3">
      <c r="B14" s="65"/>
      <c r="C14" s="139" t="s">
        <v>57</v>
      </c>
      <c r="D14" s="140"/>
      <c r="E14" s="135"/>
      <c r="F14" s="66"/>
      <c r="G14" s="66"/>
      <c r="H14" s="66"/>
      <c r="I14" s="67"/>
      <c r="J14" s="66"/>
      <c r="K14" s="68"/>
      <c r="L14" s="69"/>
      <c r="V14" s="11"/>
      <c r="W14" s="30"/>
    </row>
    <row r="15" spans="2:24" s="2" customFormat="1" ht="31.5" customHeight="1" thickBot="1" x14ac:dyDescent="0.3">
      <c r="B15" s="65"/>
      <c r="C15" s="141"/>
      <c r="D15" s="132"/>
      <c r="E15" s="132"/>
      <c r="F15" s="66"/>
      <c r="G15" s="66"/>
      <c r="H15" s="66"/>
      <c r="I15" s="67"/>
      <c r="J15" s="66"/>
      <c r="K15" s="68"/>
      <c r="L15" s="69"/>
      <c r="V15" s="11"/>
      <c r="W15" s="30"/>
    </row>
    <row r="16" spans="2:24" s="2" customFormat="1" ht="23.25" hidden="1" customHeight="1" x14ac:dyDescent="0.25">
      <c r="B16" s="65"/>
      <c r="C16" s="31" t="s">
        <v>46</v>
      </c>
      <c r="D16" s="142">
        <v>0.06</v>
      </c>
      <c r="E16" s="143"/>
      <c r="F16" s="144">
        <v>0.02</v>
      </c>
      <c r="G16" s="66"/>
      <c r="H16" s="66"/>
      <c r="I16" s="66"/>
      <c r="J16" s="66"/>
      <c r="K16" s="68"/>
      <c r="L16" s="69"/>
      <c r="V16" s="11"/>
      <c r="W16" s="30"/>
    </row>
    <row r="17" spans="2:23" s="2" customFormat="1" ht="23.25" hidden="1" customHeight="1" thickBot="1" x14ac:dyDescent="0.3">
      <c r="B17" s="65"/>
      <c r="C17" s="32" t="s">
        <v>47</v>
      </c>
      <c r="D17" s="145">
        <v>0.06</v>
      </c>
      <c r="E17" s="132"/>
      <c r="F17" s="146"/>
      <c r="G17" s="66"/>
      <c r="H17" s="66"/>
      <c r="I17" s="66"/>
      <c r="J17" s="66"/>
      <c r="K17" s="68"/>
      <c r="L17" s="69"/>
      <c r="V17" s="11"/>
      <c r="W17" s="30"/>
    </row>
    <row r="18" spans="2:23" s="2" customFormat="1" ht="23.25" hidden="1" customHeight="1" thickBot="1" x14ac:dyDescent="0.3">
      <c r="B18" s="65"/>
      <c r="C18" s="33"/>
      <c r="D18" s="132"/>
      <c r="E18" s="132"/>
      <c r="F18" s="66"/>
      <c r="G18" s="66"/>
      <c r="H18" s="205" t="s">
        <v>42</v>
      </c>
      <c r="I18" s="207">
        <f>IFERROR(ROUNDUP((F19-Q42)/(O50+D46),4),6%)</f>
        <v>0.06</v>
      </c>
      <c r="J18" s="66"/>
      <c r="K18" s="68"/>
      <c r="L18" s="69"/>
      <c r="V18" s="11"/>
      <c r="W18" s="30"/>
    </row>
    <row r="19" spans="2:23" s="2" customFormat="1" ht="23.25" hidden="1" customHeight="1" thickBot="1" x14ac:dyDescent="0.3">
      <c r="B19" s="65"/>
      <c r="C19" s="31" t="s">
        <v>41</v>
      </c>
      <c r="D19" s="147">
        <f>(O42+D46+O50)*3%</f>
        <v>0</v>
      </c>
      <c r="E19" s="148"/>
      <c r="F19" s="149" t="e">
        <f>IF(G23&lt;2.65%,D20,D19)</f>
        <v>#DIV/0!</v>
      </c>
      <c r="G19" s="150"/>
      <c r="H19" s="206"/>
      <c r="I19" s="207"/>
      <c r="J19" s="66"/>
      <c r="K19" s="68"/>
      <c r="L19" s="69"/>
      <c r="V19" s="11"/>
      <c r="W19" s="30"/>
    </row>
    <row r="20" spans="2:23" ht="19.5" hidden="1" customHeight="1" thickBot="1" x14ac:dyDescent="0.3">
      <c r="B20" s="65"/>
      <c r="C20" s="32" t="s">
        <v>40</v>
      </c>
      <c r="D20" s="151">
        <f>O42*6%</f>
        <v>0</v>
      </c>
      <c r="E20" s="152"/>
      <c r="F20" s="149"/>
      <c r="G20" s="150"/>
      <c r="H20" s="205" t="s">
        <v>43</v>
      </c>
      <c r="I20" s="230" t="str">
        <f>IF(D9&lt;2%,"",ROUNDUP(P25,4))</f>
        <v/>
      </c>
      <c r="J20" s="66"/>
      <c r="K20" s="68"/>
      <c r="V20" s="10"/>
      <c r="W20" s="30"/>
    </row>
    <row r="21" spans="2:23" ht="9" hidden="1" customHeight="1" thickBot="1" x14ac:dyDescent="0.35">
      <c r="B21" s="65"/>
      <c r="C21" s="153"/>
      <c r="D21" s="66"/>
      <c r="E21" s="66"/>
      <c r="F21" s="66"/>
      <c r="G21" s="66"/>
      <c r="H21" s="206"/>
      <c r="I21" s="230"/>
      <c r="J21" s="66"/>
      <c r="K21" s="68"/>
      <c r="V21" s="10"/>
      <c r="W21" s="30"/>
    </row>
    <row r="22" spans="2:23" ht="19.5" hidden="1" customHeight="1" thickBot="1" x14ac:dyDescent="0.35">
      <c r="B22" s="65"/>
      <c r="C22" s="153"/>
      <c r="D22" s="66"/>
      <c r="E22" s="66"/>
      <c r="F22" s="66"/>
      <c r="G22" s="66"/>
      <c r="J22" s="66"/>
      <c r="K22" s="68"/>
      <c r="O22" s="233" t="s">
        <v>50</v>
      </c>
      <c r="P22" s="234"/>
      <c r="V22" s="10"/>
      <c r="W22" s="30"/>
    </row>
    <row r="23" spans="2:23" ht="53.25" customHeight="1" thickBot="1" x14ac:dyDescent="0.3">
      <c r="B23" s="65"/>
      <c r="C23" s="154" t="s">
        <v>27</v>
      </c>
      <c r="D23" s="211">
        <f>(D8*D9)+D10</f>
        <v>0</v>
      </c>
      <c r="E23" s="212"/>
      <c r="F23" s="213"/>
      <c r="G23" s="155" t="e">
        <f>D23/D8</f>
        <v>#DIV/0!</v>
      </c>
      <c r="J23" s="66"/>
      <c r="K23" s="68"/>
      <c r="O23" s="235">
        <f>Q42+P46+Q50</f>
        <v>0</v>
      </c>
      <c r="P23" s="236"/>
      <c r="V23" s="10"/>
      <c r="W23" s="30"/>
    </row>
    <row r="24" spans="2:23" ht="31.5" customHeight="1" thickBot="1" x14ac:dyDescent="0.3">
      <c r="B24" s="65"/>
      <c r="C24" s="66"/>
      <c r="D24" s="66"/>
      <c r="E24" s="66"/>
      <c r="F24" s="66"/>
      <c r="G24" s="66"/>
      <c r="J24" s="66"/>
      <c r="K24" s="68"/>
      <c r="O24" s="237"/>
      <c r="P24" s="238"/>
      <c r="V24" s="10"/>
      <c r="W24" s="30"/>
    </row>
    <row r="25" spans="2:23" s="3" customFormat="1" ht="54" customHeight="1" thickBot="1" x14ac:dyDescent="0.3">
      <c r="B25" s="156"/>
      <c r="C25" s="157"/>
      <c r="D25" s="71" t="s">
        <v>32</v>
      </c>
      <c r="E25" s="267" t="s">
        <v>9</v>
      </c>
      <c r="F25" s="268"/>
      <c r="G25" s="29"/>
      <c r="H25" s="157"/>
      <c r="I25" s="157"/>
      <c r="J25" s="158"/>
      <c r="K25" s="159"/>
      <c r="L25" s="70"/>
      <c r="O25" s="10"/>
      <c r="P25" s="17" t="e">
        <f>(Q42+P46+Q50)/(O42+D46+O50)</f>
        <v>#DIV/0!</v>
      </c>
      <c r="V25" s="12"/>
      <c r="W25" s="30"/>
    </row>
    <row r="26" spans="2:23" ht="19.5" hidden="1" thickBot="1" x14ac:dyDescent="0.35">
      <c r="B26" s="65"/>
      <c r="D26" s="160"/>
      <c r="E26" s="160"/>
      <c r="F26" s="160"/>
      <c r="G26" s="161"/>
      <c r="J26" s="66"/>
      <c r="K26" s="68"/>
      <c r="O26" s="10"/>
      <c r="P26" s="10"/>
      <c r="V26" s="10"/>
      <c r="W26" s="30"/>
    </row>
    <row r="27" spans="2:23" ht="15.75" hidden="1" customHeight="1" thickBot="1" x14ac:dyDescent="0.35">
      <c r="B27" s="65"/>
      <c r="C27" s="72" t="s">
        <v>2</v>
      </c>
      <c r="D27" s="73">
        <f>IF(D5="",0%,IF(D5="1 à 10 salariés",D128,IF(D5="11 à 49 salariés",E128,IF(D5="50 à 299 salariés",F128,G128))))</f>
        <v>0</v>
      </c>
      <c r="E27" s="74">
        <f>$D$8*D27</f>
        <v>0</v>
      </c>
      <c r="F27" s="160"/>
      <c r="G27" s="161"/>
      <c r="J27" s="66"/>
      <c r="K27" s="68"/>
      <c r="O27" s="231" t="s">
        <v>29</v>
      </c>
      <c r="P27" s="232"/>
      <c r="V27" s="10"/>
      <c r="W27" s="30"/>
    </row>
    <row r="28" spans="2:23" ht="19.5" hidden="1" thickBot="1" x14ac:dyDescent="0.35">
      <c r="B28" s="65"/>
      <c r="C28" s="72" t="s">
        <v>1</v>
      </c>
      <c r="D28" s="73">
        <f>IF(D5="",0%,IF(D5="1 à 10 salariés",D129,IF(D5="11 à 49 salariés",E129,IF(D5="50 à 299 salariés",F129,G129))))</f>
        <v>0</v>
      </c>
      <c r="E28" s="74">
        <f>$D$8*D28</f>
        <v>0</v>
      </c>
      <c r="F28" s="160"/>
      <c r="G28" s="161"/>
      <c r="J28" s="66"/>
      <c r="K28" s="68"/>
      <c r="O28" s="227">
        <f>E32+E38</f>
        <v>0</v>
      </c>
      <c r="P28" s="229"/>
      <c r="V28" s="10"/>
      <c r="W28" s="30"/>
    </row>
    <row r="29" spans="2:23" ht="15.75" hidden="1" customHeight="1" thickBot="1" x14ac:dyDescent="0.35">
      <c r="B29" s="65"/>
      <c r="C29" s="72" t="s">
        <v>4</v>
      </c>
      <c r="D29" s="73">
        <f>IF(D5="",0%,IF(D5="1 à 10 salariés",D130,IF(D5="11 à 49 salariés",E130,IF(D5="50 à 299 salariés",F130,G130))))</f>
        <v>0</v>
      </c>
      <c r="E29" s="74">
        <f>$D$8*D29</f>
        <v>0</v>
      </c>
      <c r="F29" s="160"/>
      <c r="G29" s="161"/>
      <c r="J29" s="66"/>
      <c r="K29" s="68"/>
      <c r="O29" s="10"/>
      <c r="P29" s="10"/>
      <c r="V29" s="10"/>
      <c r="W29" s="30"/>
    </row>
    <row r="30" spans="2:23" ht="15.75" hidden="1" customHeight="1" x14ac:dyDescent="0.3">
      <c r="B30" s="65"/>
      <c r="C30" s="72" t="s">
        <v>0</v>
      </c>
      <c r="D30" s="73">
        <f>IF(D5="",0%,IF(D5="1 à 10 salariés",D131,IF(D5="11 à 49 salariés",E131,IF(D5="50 à 299 salariés",F131,G131))))</f>
        <v>0</v>
      </c>
      <c r="E30" s="74">
        <f>$D$8*D30</f>
        <v>0</v>
      </c>
      <c r="F30" s="160"/>
      <c r="G30" s="161"/>
      <c r="J30" s="66"/>
      <c r="K30" s="68"/>
      <c r="O30" s="239" t="s">
        <v>44</v>
      </c>
      <c r="P30" s="240"/>
      <c r="V30" s="10"/>
      <c r="W30" s="30"/>
    </row>
    <row r="31" spans="2:23" ht="20.25" hidden="1" customHeight="1" thickBot="1" x14ac:dyDescent="0.35">
      <c r="B31" s="65"/>
      <c r="C31" s="72" t="s">
        <v>3</v>
      </c>
      <c r="D31" s="73">
        <f>IF(D5="1 à 10 salariés",0%,IF(D12="Oui",0.2%,0%))</f>
        <v>2E-3</v>
      </c>
      <c r="E31" s="74">
        <f>$D$8*D31</f>
        <v>0</v>
      </c>
      <c r="F31" s="160"/>
      <c r="G31" s="162"/>
      <c r="J31" s="66"/>
      <c r="K31" s="68"/>
      <c r="O31" s="241"/>
      <c r="P31" s="242"/>
      <c r="V31" s="10"/>
      <c r="W31" s="30"/>
    </row>
    <row r="32" spans="2:23" ht="53.25" customHeight="1" thickBot="1" x14ac:dyDescent="0.3">
      <c r="B32" s="65"/>
      <c r="C32" s="75" t="s">
        <v>54</v>
      </c>
      <c r="D32" s="76">
        <f>SUM(D27:D31)</f>
        <v>2E-3</v>
      </c>
      <c r="E32" s="269">
        <f>D8*D32</f>
        <v>0</v>
      </c>
      <c r="F32" s="270"/>
      <c r="G32" s="163"/>
      <c r="J32" s="66"/>
      <c r="K32" s="68"/>
      <c r="O32" s="227">
        <f>E28+E29+E31+E38</f>
        <v>0</v>
      </c>
      <c r="P32" s="228"/>
      <c r="V32" s="10"/>
      <c r="W32" s="30"/>
    </row>
    <row r="33" spans="2:23" ht="45.75" hidden="1" customHeight="1" thickBot="1" x14ac:dyDescent="0.35">
      <c r="B33" s="65"/>
      <c r="C33" s="79"/>
      <c r="D33" s="164"/>
      <c r="E33" s="165"/>
      <c r="F33" s="160"/>
      <c r="G33" s="161"/>
      <c r="J33" s="66"/>
      <c r="K33" s="68"/>
      <c r="O33" s="10"/>
      <c r="P33" s="10"/>
      <c r="V33" s="10"/>
      <c r="W33" s="30"/>
    </row>
    <row r="34" spans="2:23" ht="45.75" hidden="1" customHeight="1" thickBot="1" x14ac:dyDescent="0.35">
      <c r="B34" s="65"/>
      <c r="C34" s="79"/>
      <c r="D34" s="77" t="s">
        <v>32</v>
      </c>
      <c r="E34" s="78" t="s">
        <v>9</v>
      </c>
      <c r="F34" s="160"/>
      <c r="G34" s="161"/>
      <c r="J34" s="66"/>
      <c r="K34" s="68"/>
      <c r="O34" s="239" t="s">
        <v>45</v>
      </c>
      <c r="P34" s="240"/>
      <c r="V34" s="10"/>
      <c r="W34" s="30"/>
    </row>
    <row r="35" spans="2:23" ht="45.75" hidden="1" customHeight="1" thickBot="1" x14ac:dyDescent="0.35">
      <c r="B35" s="65"/>
      <c r="C35" s="79" t="s">
        <v>5</v>
      </c>
      <c r="D35" s="80">
        <v>1E-3</v>
      </c>
      <c r="E35" s="81">
        <f>$D$8*D35</f>
        <v>0</v>
      </c>
      <c r="F35" s="160"/>
      <c r="G35" s="66"/>
      <c r="J35" s="66"/>
      <c r="K35" s="68"/>
      <c r="O35" s="241"/>
      <c r="P35" s="242"/>
      <c r="V35" s="10"/>
      <c r="W35" s="30"/>
    </row>
    <row r="36" spans="2:23" ht="45.75" hidden="1" customHeight="1" thickBot="1" x14ac:dyDescent="0.35">
      <c r="B36" s="65"/>
      <c r="C36" s="79" t="s">
        <v>6</v>
      </c>
      <c r="D36" s="80">
        <v>1.9E-3</v>
      </c>
      <c r="E36" s="81">
        <f>$D$8*D36</f>
        <v>0</v>
      </c>
      <c r="F36" s="160"/>
      <c r="G36" s="66"/>
      <c r="J36" s="66"/>
      <c r="K36" s="68"/>
      <c r="O36" s="254">
        <f>O28+O23</f>
        <v>0</v>
      </c>
      <c r="P36" s="255"/>
      <c r="V36" s="10"/>
      <c r="W36" s="30"/>
    </row>
    <row r="37" spans="2:23" ht="45.75" hidden="1" customHeight="1" x14ac:dyDescent="0.3">
      <c r="B37" s="65"/>
      <c r="C37" s="79" t="s">
        <v>12</v>
      </c>
      <c r="D37" s="80">
        <v>5.9999999999999995E-4</v>
      </c>
      <c r="E37" s="81">
        <f>$D$8*D37</f>
        <v>0</v>
      </c>
      <c r="F37" s="160"/>
      <c r="G37" s="66"/>
      <c r="J37" s="66"/>
      <c r="K37" s="68"/>
      <c r="V37" s="10"/>
      <c r="W37" s="30"/>
    </row>
    <row r="38" spans="2:23" ht="53.25" customHeight="1" thickBot="1" x14ac:dyDescent="0.3">
      <c r="B38" s="65"/>
      <c r="C38" s="82" t="s">
        <v>51</v>
      </c>
      <c r="D38" s="83">
        <f>SUM(D35:D37)</f>
        <v>3.4999999999999996E-3</v>
      </c>
      <c r="E38" s="271">
        <f>SUM(E35:E37)</f>
        <v>0</v>
      </c>
      <c r="F38" s="272"/>
      <c r="G38" s="66"/>
      <c r="H38" s="66"/>
      <c r="I38" s="66"/>
      <c r="J38" s="66"/>
      <c r="K38" s="68"/>
      <c r="V38" s="10"/>
      <c r="W38" s="30"/>
    </row>
    <row r="39" spans="2:23" ht="45.75" hidden="1" customHeight="1" thickBot="1" x14ac:dyDescent="0.35">
      <c r="B39" s="65"/>
      <c r="C39" s="84"/>
      <c r="D39" s="164"/>
      <c r="E39" s="166"/>
      <c r="F39" s="160"/>
      <c r="G39" s="66"/>
      <c r="H39" s="66"/>
      <c r="I39" s="66"/>
      <c r="J39" s="66"/>
      <c r="K39" s="68"/>
      <c r="V39" s="10"/>
      <c r="W39" s="30"/>
    </row>
    <row r="40" spans="2:23" ht="45.75" hidden="1" customHeight="1" thickTop="1" thickBot="1" x14ac:dyDescent="0.35">
      <c r="B40" s="65"/>
      <c r="C40" s="85"/>
      <c r="D40" s="164"/>
      <c r="E40" s="166"/>
      <c r="F40" s="160"/>
      <c r="G40" s="66"/>
      <c r="H40" s="66"/>
      <c r="I40" s="66"/>
      <c r="J40" s="66"/>
      <c r="K40" s="68"/>
      <c r="V40" s="10"/>
      <c r="W40" s="30"/>
    </row>
    <row r="41" spans="2:23" ht="45.75" hidden="1" customHeight="1" thickTop="1" thickBot="1" x14ac:dyDescent="0.35">
      <c r="B41" s="65"/>
      <c r="C41" s="86"/>
      <c r="D41" s="87" t="s">
        <v>32</v>
      </c>
      <c r="E41" s="166"/>
      <c r="F41" s="160"/>
      <c r="I41" s="167" t="s">
        <v>13</v>
      </c>
      <c r="J41" s="66"/>
      <c r="K41" s="68"/>
      <c r="O41" s="18" t="s">
        <v>9</v>
      </c>
      <c r="P41" s="19" t="s">
        <v>36</v>
      </c>
      <c r="Q41" s="20" t="s">
        <v>39</v>
      </c>
      <c r="V41" s="10"/>
      <c r="W41" s="30"/>
    </row>
    <row r="42" spans="2:23" ht="53.25" customHeight="1" thickBot="1" x14ac:dyDescent="0.3">
      <c r="B42" s="65"/>
      <c r="C42" s="88" t="s">
        <v>55</v>
      </c>
      <c r="D42" s="89">
        <f>IF(D5="1 à 10 salariés",IF(D9&lt;=0.9%,0%,IF(D9&lt;=1.55%,D9-0.55%-D38,0.65%)),IF(D31=0%,IF(D9&lt;=1.15%,0%,IF(D9&lt;1.8%,D9-0.8%-D38,0.65%)),IF(D9&lt;=1.35%,0%,IF(D9&lt;2%,D9-1%-D38,0.65%))))</f>
        <v>0</v>
      </c>
      <c r="E42" s="273">
        <f>O42-Q42</f>
        <v>0</v>
      </c>
      <c r="F42" s="274"/>
      <c r="J42" s="66"/>
      <c r="K42" s="68"/>
      <c r="O42" s="8">
        <f>D42*D8</f>
        <v>0</v>
      </c>
      <c r="P42" s="9">
        <f>D16</f>
        <v>0.06</v>
      </c>
      <c r="Q42" s="14">
        <f>O42*P42</f>
        <v>0</v>
      </c>
      <c r="V42" s="10"/>
      <c r="W42" s="30"/>
    </row>
    <row r="43" spans="2:23" ht="45.75" hidden="1" customHeight="1" thickBot="1" x14ac:dyDescent="0.35">
      <c r="B43" s="65"/>
      <c r="C43" s="90"/>
      <c r="D43" s="168"/>
      <c r="E43" s="91"/>
      <c r="F43" s="160"/>
      <c r="G43" s="66"/>
      <c r="H43" s="66"/>
      <c r="I43" s="68"/>
      <c r="J43" s="66"/>
      <c r="K43" s="68"/>
      <c r="V43" s="10"/>
      <c r="W43" s="30"/>
    </row>
    <row r="44" spans="2:23" ht="45.75" hidden="1" customHeight="1" thickTop="1" thickBot="1" x14ac:dyDescent="0.35">
      <c r="B44" s="65"/>
      <c r="C44" s="92"/>
      <c r="D44" s="80"/>
      <c r="E44" s="93"/>
      <c r="F44" s="160"/>
      <c r="G44" s="169"/>
      <c r="H44" s="170"/>
      <c r="I44" s="171"/>
      <c r="J44" s="66"/>
      <c r="K44" s="68"/>
      <c r="V44" s="10"/>
      <c r="W44" s="30"/>
    </row>
    <row r="45" spans="2:23" ht="45.75" hidden="1" customHeight="1" thickTop="1" thickBot="1" x14ac:dyDescent="0.35">
      <c r="B45" s="65"/>
      <c r="C45" s="94"/>
      <c r="D45" s="95" t="s">
        <v>9</v>
      </c>
      <c r="E45" s="96"/>
      <c r="F45" s="160"/>
      <c r="H45" s="167" t="s">
        <v>13</v>
      </c>
      <c r="I45" s="171"/>
      <c r="J45" s="66"/>
      <c r="K45" s="68"/>
      <c r="O45" s="5" t="s">
        <v>38</v>
      </c>
      <c r="P45" s="13" t="s">
        <v>37</v>
      </c>
      <c r="V45" s="10"/>
      <c r="W45" s="30"/>
    </row>
    <row r="46" spans="2:23" ht="53.25" customHeight="1" thickBot="1" x14ac:dyDescent="0.3">
      <c r="B46" s="65"/>
      <c r="C46" s="97" t="s">
        <v>52</v>
      </c>
      <c r="D46" s="98">
        <f>D10</f>
        <v>0</v>
      </c>
      <c r="E46" s="275">
        <f>D46-P46</f>
        <v>0</v>
      </c>
      <c r="F46" s="276"/>
      <c r="I46" s="66"/>
      <c r="J46" s="66"/>
      <c r="K46" s="68"/>
      <c r="O46" s="7">
        <f>D17</f>
        <v>0.06</v>
      </c>
      <c r="P46" s="15">
        <f>D46*O46</f>
        <v>0</v>
      </c>
      <c r="V46" s="10"/>
      <c r="W46" s="30"/>
    </row>
    <row r="47" spans="2:23" ht="45.75" hidden="1" customHeight="1" thickBot="1" x14ac:dyDescent="0.35">
      <c r="B47" s="65"/>
      <c r="C47" s="90"/>
      <c r="D47" s="172"/>
      <c r="E47" s="99"/>
      <c r="F47" s="160"/>
      <c r="G47" s="173"/>
      <c r="H47" s="173"/>
      <c r="I47" s="68"/>
      <c r="J47" s="66"/>
      <c r="K47" s="68"/>
      <c r="V47" s="10"/>
      <c r="W47" s="30"/>
    </row>
    <row r="48" spans="2:23" ht="45.75" hidden="1" customHeight="1" thickTop="1" thickBot="1" x14ac:dyDescent="0.35">
      <c r="B48" s="65"/>
      <c r="C48" s="92"/>
      <c r="D48" s="34"/>
      <c r="E48" s="100"/>
      <c r="F48" s="160"/>
      <c r="G48" s="4"/>
      <c r="H48" s="4"/>
      <c r="I48" s="68"/>
      <c r="J48" s="66"/>
      <c r="K48" s="68"/>
      <c r="V48" s="10"/>
      <c r="W48" s="30"/>
    </row>
    <row r="49" spans="2:23" ht="45.75" hidden="1" customHeight="1" thickTop="1" thickBot="1" x14ac:dyDescent="0.35">
      <c r="B49" s="65"/>
      <c r="C49" s="94"/>
      <c r="D49" s="95" t="s">
        <v>32</v>
      </c>
      <c r="E49" s="96"/>
      <c r="F49" s="160"/>
      <c r="I49" s="167" t="s">
        <v>13</v>
      </c>
      <c r="J49" s="66"/>
      <c r="K49" s="68"/>
      <c r="O49" s="6" t="s">
        <v>9</v>
      </c>
      <c r="P49" s="6" t="s">
        <v>36</v>
      </c>
      <c r="Q49" s="13" t="s">
        <v>39</v>
      </c>
      <c r="V49" s="10"/>
      <c r="W49" s="30"/>
    </row>
    <row r="50" spans="2:23" ht="53.25" customHeight="1" thickBot="1" x14ac:dyDescent="0.3">
      <c r="B50" s="65"/>
      <c r="C50" s="101" t="s">
        <v>53</v>
      </c>
      <c r="D50" s="102">
        <f>IF(D5="1 à 10 salariés",IF(D9&lt;=0.9%,0%,IF(D9&lt;=1.55%,D9-0.55%-D38-D42,D9-0.55%-D38-D42)),IF(D31=0%,IF(D9&lt;=1.8%,0,D9-0.8%-D38-D42),IF(D9&lt;=2%,0,D9-1%-D38-D42)))</f>
        <v>0</v>
      </c>
      <c r="E50" s="264">
        <f>O50-Q50</f>
        <v>0</v>
      </c>
      <c r="F50" s="265"/>
      <c r="J50" s="66"/>
      <c r="K50" s="68"/>
      <c r="O50" s="21">
        <f>D8*D50</f>
        <v>0</v>
      </c>
      <c r="P50" s="22">
        <f>D17</f>
        <v>0.06</v>
      </c>
      <c r="Q50" s="23">
        <f>O50*P50</f>
        <v>0</v>
      </c>
      <c r="V50" s="10"/>
      <c r="W50" s="30"/>
    </row>
    <row r="51" spans="2:23" ht="19.5" customHeight="1" x14ac:dyDescent="0.25">
      <c r="B51" s="65"/>
      <c r="C51" s="67"/>
      <c r="D51" s="174"/>
      <c r="E51" s="174"/>
      <c r="F51" s="169"/>
      <c r="G51" s="66"/>
      <c r="H51" s="66"/>
      <c r="I51" s="66"/>
      <c r="J51" s="66"/>
      <c r="K51" s="68"/>
      <c r="V51" s="10"/>
      <c r="W51" s="30"/>
    </row>
    <row r="52" spans="2:23" ht="19.5" customHeight="1" thickBot="1" x14ac:dyDescent="0.3">
      <c r="B52" s="65"/>
      <c r="C52" s="66"/>
      <c r="D52" s="66"/>
      <c r="E52" s="66"/>
      <c r="F52" s="66"/>
      <c r="G52" s="66"/>
      <c r="H52" s="66"/>
      <c r="I52" s="66"/>
      <c r="J52" s="66"/>
      <c r="K52" s="68"/>
      <c r="V52" s="10"/>
      <c r="W52" s="30"/>
    </row>
    <row r="53" spans="2:23" ht="15.75" hidden="1" customHeight="1" thickBot="1" x14ac:dyDescent="0.3">
      <c r="B53" s="65"/>
      <c r="D53" s="103" t="s">
        <v>32</v>
      </c>
      <c r="E53" s="104"/>
      <c r="F53" s="105" t="s">
        <v>9</v>
      </c>
      <c r="G53" s="27"/>
      <c r="H53" s="263"/>
      <c r="I53" s="263"/>
      <c r="J53" s="66"/>
      <c r="K53" s="68"/>
      <c r="V53" s="10"/>
      <c r="W53" s="30"/>
    </row>
    <row r="54" spans="2:23" ht="54" customHeight="1" thickBot="1" x14ac:dyDescent="0.3">
      <c r="B54" s="65"/>
      <c r="C54" s="106" t="s">
        <v>58</v>
      </c>
      <c r="D54" s="107">
        <f>D14</f>
        <v>0</v>
      </c>
      <c r="E54" s="248">
        <f>(E42+E46+E50)*D54</f>
        <v>0</v>
      </c>
      <c r="F54" s="249"/>
      <c r="G54" s="28"/>
      <c r="H54" s="263"/>
      <c r="I54" s="263"/>
      <c r="J54" s="66"/>
      <c r="K54" s="68"/>
      <c r="V54" s="10"/>
      <c r="W54" s="30"/>
    </row>
    <row r="55" spans="2:23" ht="33.75" customHeight="1" x14ac:dyDescent="0.25">
      <c r="B55" s="65"/>
      <c r="C55" s="66"/>
      <c r="D55" s="66"/>
      <c r="E55" s="66"/>
      <c r="F55" s="66"/>
      <c r="G55" s="66"/>
      <c r="H55" s="263"/>
      <c r="I55" s="263"/>
      <c r="J55" s="66"/>
      <c r="K55" s="68"/>
      <c r="V55" s="10"/>
      <c r="W55" s="30"/>
    </row>
    <row r="56" spans="2:23" ht="19.5" hidden="1" customHeight="1" thickTop="1" thickBot="1" x14ac:dyDescent="0.3">
      <c r="B56" s="65"/>
      <c r="C56" s="108" t="s">
        <v>33</v>
      </c>
      <c r="D56" s="251">
        <f>(E42+E46+E50)-E54</f>
        <v>0</v>
      </c>
      <c r="E56" s="252"/>
      <c r="F56" s="253"/>
      <c r="G56" s="175"/>
      <c r="H56" s="263"/>
      <c r="I56" s="263"/>
      <c r="J56" s="66"/>
      <c r="K56" s="68"/>
      <c r="V56" s="10"/>
      <c r="W56" s="30"/>
    </row>
    <row r="57" spans="2:23" ht="19.5" hidden="1" customHeight="1" thickTop="1" thickBot="1" x14ac:dyDescent="0.3">
      <c r="B57" s="65"/>
      <c r="C57" s="66"/>
      <c r="D57" s="66"/>
      <c r="E57" s="66"/>
      <c r="F57" s="66"/>
      <c r="G57" s="66"/>
      <c r="H57" s="263"/>
      <c r="I57" s="263"/>
      <c r="J57" s="66"/>
      <c r="K57" s="68"/>
      <c r="V57" s="10"/>
      <c r="W57" s="30"/>
    </row>
    <row r="58" spans="2:23" ht="18.75" hidden="1" customHeight="1" thickTop="1" thickBot="1" x14ac:dyDescent="0.3">
      <c r="B58" s="65"/>
      <c r="C58" s="109" t="s">
        <v>49</v>
      </c>
      <c r="D58" s="256">
        <v>0</v>
      </c>
      <c r="E58" s="257"/>
      <c r="F58" s="258"/>
      <c r="G58" s="66"/>
      <c r="H58" s="263"/>
      <c r="I58" s="263"/>
      <c r="J58" s="66"/>
      <c r="K58" s="68"/>
      <c r="V58" s="10"/>
      <c r="W58" s="30"/>
    </row>
    <row r="59" spans="2:23" ht="19.5" hidden="1" customHeight="1" thickBot="1" x14ac:dyDescent="0.3">
      <c r="B59" s="65"/>
      <c r="C59" s="66"/>
      <c r="D59" s="66"/>
      <c r="E59" s="66"/>
      <c r="F59" s="66"/>
      <c r="G59" s="66"/>
      <c r="H59" s="263"/>
      <c r="I59" s="263"/>
      <c r="J59" s="66"/>
      <c r="K59" s="68"/>
      <c r="V59" s="10"/>
      <c r="W59" s="30"/>
    </row>
    <row r="60" spans="2:23" ht="19.5" hidden="1" customHeight="1" thickTop="1" thickBot="1" x14ac:dyDescent="0.3">
      <c r="B60" s="65"/>
      <c r="C60" s="109" t="s">
        <v>48</v>
      </c>
      <c r="D60" s="256">
        <v>0</v>
      </c>
      <c r="E60" s="257"/>
      <c r="F60" s="258"/>
      <c r="G60" s="66"/>
      <c r="H60" s="263"/>
      <c r="I60" s="263"/>
      <c r="J60" s="66"/>
      <c r="K60" s="68"/>
      <c r="V60" s="10"/>
      <c r="W60" s="30"/>
    </row>
    <row r="61" spans="2:23" ht="19.5" hidden="1" customHeight="1" thickBot="1" x14ac:dyDescent="0.3">
      <c r="B61" s="65"/>
      <c r="C61" s="66"/>
      <c r="D61" s="66"/>
      <c r="E61" s="66"/>
      <c r="F61" s="66"/>
      <c r="G61" s="66"/>
      <c r="H61" s="176"/>
      <c r="I61" s="176"/>
      <c r="J61" s="66"/>
      <c r="K61" s="68"/>
      <c r="V61" s="10"/>
      <c r="W61" s="30"/>
    </row>
    <row r="62" spans="2:23" ht="54" hidden="1" customHeight="1" thickBot="1" x14ac:dyDescent="0.3">
      <c r="B62" s="65"/>
      <c r="C62" s="110" t="s">
        <v>56</v>
      </c>
      <c r="D62" s="259" t="str">
        <f>IF(D5="","0,00 €",IF(D5="1 à 10 salariés",D69,IF(D12="","0,00 €",IF(D12="oui",F69,G69))))</f>
        <v>0,00 €</v>
      </c>
      <c r="E62" s="260"/>
      <c r="F62" s="261"/>
      <c r="G62" s="262" t="str">
        <f>IFERROR(IF(D65-D56-D62-D58-D60&lt;-0.1,"contacter PSA",IF(D65-D56-D62-D58-D60&gt;0.1,"contacter PSA","")),"")</f>
        <v/>
      </c>
      <c r="H62" s="262"/>
      <c r="I62" s="262"/>
      <c r="J62" s="262"/>
      <c r="K62" s="68"/>
      <c r="V62" s="10"/>
      <c r="W62" s="30"/>
    </row>
    <row r="63" spans="2:23" ht="33" hidden="1" customHeight="1" x14ac:dyDescent="0.25">
      <c r="B63" s="65"/>
      <c r="C63" s="111"/>
      <c r="D63" s="112"/>
      <c r="E63" s="112"/>
      <c r="F63" s="112"/>
      <c r="G63" s="177"/>
      <c r="H63" s="177"/>
      <c r="I63" s="177"/>
      <c r="J63" s="177"/>
      <c r="K63" s="68"/>
      <c r="V63" s="10"/>
      <c r="W63" s="30"/>
    </row>
    <row r="64" spans="2:23" ht="19.5" hidden="1" customHeight="1" x14ac:dyDescent="0.25">
      <c r="B64" s="65"/>
      <c r="C64" s="66"/>
      <c r="D64" s="66"/>
      <c r="E64" s="66"/>
      <c r="F64" s="66"/>
      <c r="G64" s="66"/>
      <c r="H64" s="177"/>
      <c r="I64" s="177"/>
      <c r="J64" s="66"/>
      <c r="K64" s="68"/>
      <c r="V64" s="10"/>
      <c r="W64" s="30"/>
    </row>
    <row r="65" spans="1:23" ht="66.75" customHeight="1" x14ac:dyDescent="0.25">
      <c r="B65" s="243" t="s">
        <v>80</v>
      </c>
      <c r="C65" s="244"/>
      <c r="D65" s="245" t="str">
        <f>IF(D5="","remplir taille association",IF(D5="1 à 10 salariés",D68,IF(D12="","remplir case CPF",IF(D12="oui",F68,G68))))</f>
        <v>remplir taille association</v>
      </c>
      <c r="E65" s="246"/>
      <c r="F65" s="246"/>
      <c r="G65" s="246"/>
      <c r="H65" s="246"/>
      <c r="I65" s="246"/>
      <c r="J65" s="246"/>
      <c r="K65" s="247"/>
      <c r="V65" s="10"/>
      <c r="W65" s="30"/>
    </row>
    <row r="66" spans="1:23" x14ac:dyDescent="0.25">
      <c r="A66" s="2"/>
      <c r="C66" s="178"/>
      <c r="D66" s="179"/>
      <c r="E66" s="179"/>
      <c r="F66" s="179"/>
      <c r="K66" s="66"/>
      <c r="L66" s="113"/>
      <c r="M66" s="2"/>
      <c r="N66" s="2"/>
      <c r="O66" s="2"/>
      <c r="P66" s="2"/>
      <c r="Q66" s="2"/>
      <c r="R66" s="2"/>
      <c r="S66" s="2"/>
      <c r="T66" s="2"/>
      <c r="U66" s="2"/>
      <c r="W66" s="24"/>
    </row>
    <row r="67" spans="1:23" ht="53.25" customHeight="1" x14ac:dyDescent="0.25">
      <c r="A67" s="2"/>
      <c r="B67" s="266" t="s">
        <v>60</v>
      </c>
      <c r="C67" s="266"/>
      <c r="D67" s="266"/>
      <c r="E67" s="266"/>
      <c r="F67" s="266"/>
      <c r="G67" s="266"/>
      <c r="H67" s="266"/>
      <c r="I67" s="266"/>
      <c r="J67" s="266"/>
      <c r="K67" s="266"/>
      <c r="L67" s="113"/>
      <c r="M67" s="2"/>
      <c r="N67" s="2"/>
      <c r="O67" s="2"/>
      <c r="P67" s="2"/>
      <c r="Q67" s="2"/>
      <c r="R67" s="2"/>
      <c r="S67" s="2"/>
      <c r="T67" s="2"/>
      <c r="U67" s="2"/>
      <c r="W67" s="24"/>
    </row>
    <row r="68" spans="1:23" s="25" customFormat="1" x14ac:dyDescent="0.25">
      <c r="B68" s="69"/>
      <c r="C68" s="180"/>
      <c r="D68" s="179">
        <f>IF(D7="Mono-établissement",IF(AND(D9=1.55%,D10&lt;=0),(IF(E42&lt;0,5000,E42)),IF(AND(D9=1.55%,D10&gt;0),(IF((D8*0.65%*94%)&lt;0,5000+E46+E50,E42+E46+E50)),IF(AND(D9&lt;1.55%,D10=0),(E42),IF(AND(D9&lt;1.55%,D10&gt;0),IF(AND(D9&lt;1.55%,D10&gt;0,(O42+D46)/D8*100&lt;0.65),E42+E46,IF(AND(D9&lt;1.55%,D10&gt;0,(O42+D46)/D8*100&gt;=0.65,D8*0.65%*94%&lt;0),5000-(D8*0.65%*94%)+E42+E46+E50,E42+E46+E50)),IF(AND(D9&gt;1.55%,D10=0),(IF(E42&lt;0,5000+E50,E42+E50)),IF(AND(D9&gt;1.55%,D10&gt;0),(IF(E42&lt;0,5000+E50+E46,E42+E46+E50)),"Cas bizarre, appelez PSA"))))))+D58+D60,E42+E46+E50+D58+D60-E54)</f>
        <v>0</v>
      </c>
      <c r="E68" s="179"/>
      <c r="F68" s="179">
        <f>IF(D12="","remplir case CPF",IF(D7="Mono-établissement",IF(AND(D9=2%,D10&lt;=0),(IF(E42&lt;0,5000,E42)),IF(AND(D9=2%,D10&gt;0),(IF((D8*0.65%*94%)&lt;0,5000+E46+E50,E42+E46+E50)),IF(AND(D9&lt;2%,D10=0),(E42),IF(AND(D9&lt;2%,D10&gt;0),IF(AND(D9&lt;2%,D10&gt;0,(O42+D46)/D8*100&lt;0.65),E42+E46,IF(AND(D9&lt;2%,D10&gt;0,(O42+D46)/D8*100&gt;=0.65,D8*0.65%*94%&lt;0),5000-(D8*0.65%*94%)+E42+E46+E50,E42+E46+E50)),IF(AND(D9&gt;2%,D10=0),(IF(E42&lt;0,5000+E50,E42+E50)),IF(AND(D9&gt;2%,D10&gt;0),(IF(E42&lt;0,5000+E50+E46,E42+E46+E50)),"Cas bizarre, appelez PSA"))))))+D58+D60,E42+E46+E50+D58+D60-E54))</f>
        <v>0</v>
      </c>
      <c r="G68" s="69">
        <f>IF(D12="","remplir case CPF",IF(D7="Mono-établissement",IF(AND(D9=1.8%,D10&lt;=0),(IF(E42&lt;0,5000,E42)),IF(AND(D9=1.8%,D10&gt;0),(IF((D8*0.65%*94%)&lt;0,5000+E46+E50,E42+E46+E50)),IF(AND(D9&lt;1.8%,D10=0),(E42),IF(AND(D9&lt;1.8%,D10&gt;0),IF(AND(D9&lt;1.8%,D10&gt;0,(O42+D46)/D8*100&lt;0.65),E42+E46,IF(AND(D9&lt;1.8%,D10&gt;0,(O42+D46)/D8*100&gt;=0.65,D8*0.65%*94%&lt;0),5000-(D8*0.65%*94%)+E42+E46+E50,E42+E46+E50)),IF(AND(D9&gt;1.8%,D10=0),(IF(E42&lt;0,5000+E50,E42+E50)),IF(AND(D9&gt;1.8%,D10&gt;0),(IF(E42&lt;0,5000+E50+E46,E42+E46+E50)),"Cas bizarre, appelez PSA"))))))+D58+D60,E42+E46+E50+D58+D60-E54))</f>
        <v>0</v>
      </c>
      <c r="H68" s="69"/>
      <c r="I68" s="69"/>
      <c r="J68" s="69"/>
      <c r="K68" s="69"/>
      <c r="L68" s="114"/>
      <c r="W68" s="26"/>
    </row>
    <row r="69" spans="1:23" s="25" customFormat="1" x14ac:dyDescent="0.25">
      <c r="B69" s="69"/>
      <c r="C69" s="180"/>
      <c r="D69" s="179">
        <f>IF(D7="Mono-établissement",IF(AND(D9=1.55%,D10&lt;=0),(IF(E42&lt;0,5000-E42,0)),IF(AND(D9=1.55%,D10&gt;0),(IF((D8*0.65%*94%)&lt;0,5000-E42)),IF(AND(D9&lt;1.55%,D10=0),0,IF(AND(D9&lt;1.55%,D10&gt;0),IF(AND(D9&lt;1.55%,D10&gt;0,(O42+D46)/D8*100&lt;0.65),0,IF(AND(D9&lt;1.55%,D10&gt;0,(O42+D46)/D8*100&gt;=0.65,D8*0.65%*94%&lt;0),5000-D8*0.65%*94%,0)),IF(AND(D9&gt;1.55%,D10=0),(IF(E42&lt;0,5000-E42,0)),IF(AND(D9&gt;1.55%,D10&gt;0),(IF(E42&lt;0,5000-E42,0)),"Cas bizarre, appelez PSA")))))),0)</f>
        <v>0</v>
      </c>
      <c r="E69" s="179"/>
      <c r="F69" s="179">
        <f>IF(D7="Mono-établissement",IF(AND(D9=2%,D10&lt;=0),(IF(E42&lt;0,5000-E42,0)),IF(AND(D9=2%,D10&gt;0),(IF((D8*0.65%*94%)&lt;0,5000-E42)),IF(AND(D9&lt;2%,D10=0),0,IF(AND(D9&lt;2%,D10&gt;0),IF(AND(D9&lt;2%,D10&gt;0,(O42+D46)/D8*100&lt;0.65),0,IF(AND(D9&lt;2%,D10&gt;0,(O42+D46)/D8*100&gt;=0.65,D8*0.65%*94%&lt;0),5000-D8*0.65%*94%,0)),IF(AND(D9&gt;2%,D10=0),(IF(E42&lt;0,5000-E42,0)),IF(AND(D9&gt;2%,D10&gt;0),(IF(E42&lt;0,5000-E42,0)),"Cas bizarre, appelez PSA")))))),0)</f>
        <v>0</v>
      </c>
      <c r="G69" s="69">
        <f>IF(D7="Mono-établissement",IF(AND(D9=1.8%,D10&lt;=0),(IF(E42&lt;0,5000-E42,0)),IF(AND(D9=1.8%,D10&gt;0),(IF((D8*0.65%*94%)&lt;0,5000-E42)),IF(AND(D9&lt;1.8%,D10=0),0,IF(AND(D9&lt;1.8%,D10&gt;0),IF(AND(D9&lt;1.8%,D10&gt;0,(O42+D46)/D8*100&lt;0.65),0,IF(AND(D9&lt;1.8%,D10&gt;0,(O42+D46)/D8*100&gt;=0.65,D8*0.65%*94%&lt;0),5000-D8*0.65%*94%,0)),IF(AND(D9&gt;1.8%,D10=0),(IF(E42&lt;0,5000-E42,0)),IF(AND(D9&gt;1.8%,D10&gt;0),(IF(E42&lt;0,5000-E42,0)),"Cas bizarre, appelez PSA")))))),0)</f>
        <v>0</v>
      </c>
      <c r="H69" s="69"/>
      <c r="I69" s="69"/>
      <c r="J69" s="69"/>
      <c r="K69" s="69"/>
      <c r="L69" s="114"/>
      <c r="W69" s="26"/>
    </row>
    <row r="70" spans="1:23" x14ac:dyDescent="0.25">
      <c r="A70" s="2"/>
      <c r="C70" s="180"/>
      <c r="D70" s="179"/>
      <c r="E70" s="179"/>
      <c r="F70" s="179"/>
      <c r="L70" s="113"/>
      <c r="M70" s="2"/>
      <c r="N70" s="2"/>
      <c r="O70" s="2"/>
      <c r="P70" s="2"/>
      <c r="Q70" s="2"/>
      <c r="R70" s="2"/>
      <c r="S70" s="2"/>
      <c r="T70" s="2"/>
      <c r="U70" s="2"/>
      <c r="W70" s="24"/>
    </row>
    <row r="71" spans="1:23" x14ac:dyDescent="0.25">
      <c r="A71" s="2"/>
      <c r="C71" s="180"/>
      <c r="D71" s="179"/>
      <c r="E71" s="179"/>
      <c r="F71" s="179"/>
      <c r="L71" s="113"/>
      <c r="M71" s="2"/>
      <c r="N71" s="2"/>
      <c r="O71" s="2"/>
      <c r="P71" s="2"/>
      <c r="Q71" s="2"/>
      <c r="R71" s="2"/>
      <c r="S71" s="2"/>
      <c r="T71" s="2"/>
      <c r="U71" s="2"/>
      <c r="W71" s="24"/>
    </row>
    <row r="72" spans="1:23" x14ac:dyDescent="0.25">
      <c r="A72" s="2"/>
      <c r="C72" s="180"/>
      <c r="D72" s="181"/>
      <c r="E72" s="181"/>
      <c r="F72" s="179"/>
      <c r="L72" s="113"/>
      <c r="M72" s="2"/>
      <c r="N72" s="2"/>
      <c r="O72" s="2"/>
      <c r="P72" s="2"/>
      <c r="Q72" s="2"/>
      <c r="R72" s="2"/>
      <c r="S72" s="2"/>
      <c r="T72" s="2"/>
      <c r="U72" s="2"/>
      <c r="W72" s="24"/>
    </row>
    <row r="73" spans="1:23" x14ac:dyDescent="0.25">
      <c r="A73" s="2"/>
      <c r="C73" s="180"/>
      <c r="D73" s="179"/>
      <c r="E73" s="179"/>
      <c r="F73" s="179"/>
      <c r="L73" s="113"/>
      <c r="M73" s="2"/>
      <c r="N73" s="2"/>
      <c r="O73" s="2"/>
      <c r="P73" s="2"/>
      <c r="Q73" s="2"/>
      <c r="R73" s="2"/>
      <c r="S73" s="2"/>
      <c r="T73" s="2"/>
      <c r="U73" s="2"/>
      <c r="W73" s="24"/>
    </row>
    <row r="74" spans="1:23" x14ac:dyDescent="0.25">
      <c r="A74" s="2"/>
      <c r="L74" s="113"/>
      <c r="M74" s="16"/>
      <c r="N74" s="2"/>
      <c r="O74" s="2"/>
      <c r="P74" s="2"/>
      <c r="Q74" s="2"/>
      <c r="R74" s="2"/>
      <c r="S74" s="2"/>
      <c r="T74" s="2"/>
      <c r="U74" s="2"/>
      <c r="W74" s="24"/>
    </row>
    <row r="75" spans="1:23" x14ac:dyDescent="0.25">
      <c r="A75" s="2"/>
      <c r="L75" s="113"/>
      <c r="M75" s="16"/>
      <c r="N75" s="2"/>
      <c r="O75" s="2"/>
      <c r="P75" s="2"/>
      <c r="Q75" s="2"/>
      <c r="R75" s="2"/>
      <c r="S75" s="2"/>
      <c r="T75" s="2"/>
      <c r="U75" s="2"/>
      <c r="W75" s="24"/>
    </row>
    <row r="76" spans="1:23" ht="16.5" customHeight="1" x14ac:dyDescent="0.25">
      <c r="A76" s="2"/>
      <c r="C76" s="182"/>
      <c r="L76" s="113"/>
      <c r="M76" s="16"/>
      <c r="N76" s="2"/>
      <c r="O76" s="2"/>
      <c r="P76" s="2"/>
      <c r="Q76" s="2"/>
      <c r="R76" s="2"/>
      <c r="S76" s="2"/>
      <c r="T76" s="2"/>
      <c r="U76" s="2"/>
      <c r="W76" s="24"/>
    </row>
    <row r="77" spans="1:23" x14ac:dyDescent="0.25">
      <c r="A77" s="2"/>
      <c r="L77" s="113"/>
      <c r="M77" s="16"/>
      <c r="N77" s="2"/>
      <c r="O77" s="2"/>
      <c r="P77" s="2"/>
      <c r="Q77" s="2"/>
      <c r="R77" s="2"/>
      <c r="S77" s="2"/>
      <c r="T77" s="2"/>
      <c r="U77" s="2"/>
      <c r="W77" s="24"/>
    </row>
    <row r="78" spans="1:23" x14ac:dyDescent="0.25">
      <c r="L78" s="113"/>
      <c r="M78" s="16"/>
      <c r="W78" s="24"/>
    </row>
    <row r="79" spans="1:23" x14ac:dyDescent="0.25">
      <c r="L79" s="113"/>
      <c r="M79" s="16"/>
      <c r="W79" s="24"/>
    </row>
    <row r="80" spans="1:23" x14ac:dyDescent="0.25">
      <c r="L80" s="113"/>
      <c r="M80" s="16"/>
      <c r="W80" s="24"/>
    </row>
    <row r="81" spans="12:23" x14ac:dyDescent="0.25">
      <c r="L81" s="113"/>
      <c r="M81" s="16"/>
      <c r="W81" s="24"/>
    </row>
    <row r="82" spans="12:23" x14ac:dyDescent="0.25">
      <c r="L82" s="113"/>
      <c r="M82" s="16"/>
      <c r="W82" s="24"/>
    </row>
    <row r="83" spans="12:23" x14ac:dyDescent="0.25">
      <c r="L83" s="113"/>
      <c r="M83" s="16"/>
      <c r="W83" s="24"/>
    </row>
    <row r="84" spans="12:23" x14ac:dyDescent="0.25">
      <c r="L84" s="113"/>
      <c r="M84" s="16"/>
      <c r="W84" s="24"/>
    </row>
    <row r="85" spans="12:23" x14ac:dyDescent="0.25">
      <c r="L85" s="113"/>
      <c r="M85" s="16"/>
      <c r="W85" s="24"/>
    </row>
    <row r="86" spans="12:23" x14ac:dyDescent="0.25">
      <c r="L86" s="113"/>
      <c r="M86" s="16"/>
      <c r="W86" s="24"/>
    </row>
    <row r="87" spans="12:23" x14ac:dyDescent="0.25">
      <c r="L87" s="113"/>
      <c r="M87" s="16"/>
      <c r="W87" s="24"/>
    </row>
    <row r="88" spans="12:23" x14ac:dyDescent="0.25">
      <c r="L88" s="113"/>
      <c r="M88" s="16"/>
      <c r="W88" s="24"/>
    </row>
    <row r="89" spans="12:23" x14ac:dyDescent="0.25">
      <c r="L89" s="113"/>
      <c r="M89" s="16"/>
      <c r="W89" s="24"/>
    </row>
    <row r="90" spans="12:23" x14ac:dyDescent="0.25">
      <c r="L90" s="113"/>
      <c r="M90" s="16"/>
      <c r="W90" s="24"/>
    </row>
    <row r="91" spans="12:23" x14ac:dyDescent="0.25">
      <c r="L91" s="113"/>
      <c r="M91" s="16"/>
      <c r="W91" s="24"/>
    </row>
    <row r="92" spans="12:23" x14ac:dyDescent="0.25">
      <c r="L92" s="113"/>
      <c r="M92" s="16"/>
      <c r="W92" s="24"/>
    </row>
    <row r="93" spans="12:23" x14ac:dyDescent="0.25">
      <c r="L93" s="113"/>
      <c r="M93" s="16"/>
      <c r="W93" s="24"/>
    </row>
    <row r="94" spans="12:23" x14ac:dyDescent="0.25">
      <c r="L94" s="113"/>
      <c r="M94" s="16"/>
      <c r="W94" s="24"/>
    </row>
    <row r="95" spans="12:23" x14ac:dyDescent="0.25">
      <c r="L95" s="113"/>
      <c r="M95" s="16"/>
      <c r="W95" s="24"/>
    </row>
    <row r="96" spans="12:23" x14ac:dyDescent="0.25">
      <c r="L96" s="113"/>
      <c r="M96" s="16"/>
      <c r="W96" s="24"/>
    </row>
    <row r="97" spans="12:23" x14ac:dyDescent="0.25">
      <c r="L97" s="113"/>
      <c r="M97" s="16"/>
      <c r="W97" s="24"/>
    </row>
    <row r="98" spans="12:23" x14ac:dyDescent="0.25">
      <c r="L98" s="113"/>
      <c r="M98" s="16"/>
      <c r="W98" s="24"/>
    </row>
    <row r="99" spans="12:23" x14ac:dyDescent="0.25">
      <c r="L99" s="113"/>
      <c r="M99" s="16"/>
      <c r="W99" s="24"/>
    </row>
    <row r="100" spans="12:23" x14ac:dyDescent="0.25">
      <c r="L100" s="113"/>
      <c r="M100" s="16"/>
      <c r="W100" s="24"/>
    </row>
    <row r="101" spans="12:23" x14ac:dyDescent="0.25">
      <c r="L101" s="113"/>
      <c r="M101" s="16"/>
      <c r="W101" s="24"/>
    </row>
    <row r="102" spans="12:23" x14ac:dyDescent="0.25">
      <c r="L102" s="113"/>
      <c r="M102" s="16"/>
      <c r="W102" s="24"/>
    </row>
    <row r="103" spans="12:23" x14ac:dyDescent="0.25">
      <c r="L103" s="113"/>
      <c r="M103" s="16"/>
      <c r="W103" s="24"/>
    </row>
    <row r="104" spans="12:23" x14ac:dyDescent="0.25">
      <c r="L104" s="113"/>
      <c r="M104" s="16"/>
      <c r="W104" s="24"/>
    </row>
    <row r="105" spans="12:23" x14ac:dyDescent="0.25">
      <c r="L105" s="113"/>
      <c r="M105" s="16"/>
      <c r="W105" s="24"/>
    </row>
    <row r="106" spans="12:23" x14ac:dyDescent="0.25">
      <c r="L106" s="113"/>
      <c r="M106" s="16"/>
      <c r="W106" s="24"/>
    </row>
    <row r="107" spans="12:23" x14ac:dyDescent="0.25">
      <c r="L107" s="113"/>
      <c r="M107" s="16"/>
      <c r="W107" s="24"/>
    </row>
    <row r="108" spans="12:23" x14ac:dyDescent="0.25">
      <c r="L108" s="113"/>
      <c r="M108" s="16"/>
      <c r="W108" s="24"/>
    </row>
    <row r="109" spans="12:23" x14ac:dyDescent="0.25">
      <c r="L109" s="113"/>
      <c r="M109" s="16"/>
      <c r="W109" s="24"/>
    </row>
    <row r="110" spans="12:23" x14ac:dyDescent="0.25">
      <c r="L110" s="113"/>
      <c r="M110" s="16"/>
      <c r="W110" s="24"/>
    </row>
    <row r="111" spans="12:23" x14ac:dyDescent="0.25">
      <c r="L111" s="113"/>
      <c r="M111" s="16"/>
      <c r="W111" s="24"/>
    </row>
    <row r="112" spans="12:23" x14ac:dyDescent="0.25">
      <c r="L112" s="113"/>
      <c r="M112" s="16"/>
      <c r="W112" s="24"/>
    </row>
    <row r="113" spans="3:23" x14ac:dyDescent="0.25">
      <c r="L113" s="113"/>
      <c r="M113" s="16"/>
      <c r="W113" s="24"/>
    </row>
    <row r="114" spans="3:23" x14ac:dyDescent="0.25">
      <c r="L114" s="113"/>
      <c r="M114" s="16"/>
      <c r="W114" s="24"/>
    </row>
    <row r="115" spans="3:23" x14ac:dyDescent="0.25">
      <c r="L115" s="113"/>
      <c r="M115" s="16"/>
      <c r="W115" s="24"/>
    </row>
    <row r="116" spans="3:23" x14ac:dyDescent="0.25">
      <c r="L116" s="113"/>
      <c r="M116" s="16"/>
      <c r="W116" s="24"/>
    </row>
    <row r="117" spans="3:23" x14ac:dyDescent="0.25">
      <c r="L117" s="113"/>
      <c r="M117" s="16"/>
      <c r="W117" s="24"/>
    </row>
    <row r="118" spans="3:23" x14ac:dyDescent="0.25">
      <c r="L118" s="113"/>
      <c r="M118" s="16"/>
      <c r="W118" s="24"/>
    </row>
    <row r="119" spans="3:23" x14ac:dyDescent="0.25">
      <c r="L119" s="113"/>
      <c r="M119" s="16"/>
      <c r="W119" s="24"/>
    </row>
    <row r="120" spans="3:23" x14ac:dyDescent="0.25">
      <c r="W120" s="24"/>
    </row>
    <row r="121" spans="3:23" x14ac:dyDescent="0.25">
      <c r="W121" s="24"/>
    </row>
    <row r="122" spans="3:23" x14ac:dyDescent="0.25">
      <c r="W122" s="24"/>
    </row>
    <row r="123" spans="3:23" x14ac:dyDescent="0.25">
      <c r="W123" s="24"/>
    </row>
    <row r="124" spans="3:23" x14ac:dyDescent="0.25">
      <c r="W124" s="24"/>
    </row>
    <row r="125" spans="3:23" x14ac:dyDescent="0.25">
      <c r="W125" s="24"/>
    </row>
    <row r="126" spans="3:23" x14ac:dyDescent="0.25">
      <c r="W126" s="24"/>
    </row>
    <row r="127" spans="3:23" ht="15.75" x14ac:dyDescent="0.25">
      <c r="D127" s="115" t="s">
        <v>34</v>
      </c>
      <c r="E127" s="115" t="s">
        <v>35</v>
      </c>
      <c r="F127" s="115" t="s">
        <v>7</v>
      </c>
      <c r="G127" s="116" t="s">
        <v>11</v>
      </c>
      <c r="W127" s="24"/>
    </row>
    <row r="128" spans="3:23" ht="15.75" x14ac:dyDescent="0.25">
      <c r="C128" s="115" t="s">
        <v>8</v>
      </c>
      <c r="D128" s="117">
        <v>0</v>
      </c>
      <c r="E128" s="118">
        <v>1.5E-3</v>
      </c>
      <c r="F128" s="118">
        <v>2E-3</v>
      </c>
      <c r="G128" s="118">
        <v>2E-3</v>
      </c>
      <c r="I128" s="250" t="s">
        <v>18</v>
      </c>
      <c r="W128" s="24"/>
    </row>
    <row r="129" spans="3:23" ht="15.75" x14ac:dyDescent="0.25">
      <c r="C129" s="115" t="s">
        <v>1</v>
      </c>
      <c r="D129" s="118">
        <v>1.5E-3</v>
      </c>
      <c r="E129" s="118">
        <v>3.0000000000000001E-3</v>
      </c>
      <c r="F129" s="118">
        <v>3.0000000000000001E-3</v>
      </c>
      <c r="G129" s="118">
        <v>4.0000000000000001E-3</v>
      </c>
      <c r="I129" s="250"/>
      <c r="W129" s="24"/>
    </row>
    <row r="130" spans="3:23" ht="15.75" x14ac:dyDescent="0.25">
      <c r="C130" s="115" t="s">
        <v>4</v>
      </c>
      <c r="D130" s="118">
        <v>4.0000000000000001E-3</v>
      </c>
      <c r="E130" s="118">
        <v>2E-3</v>
      </c>
      <c r="F130" s="118">
        <v>1E-3</v>
      </c>
      <c r="G130" s="117">
        <v>0</v>
      </c>
      <c r="I130" s="250"/>
      <c r="W130" s="24"/>
    </row>
    <row r="131" spans="3:23" ht="15.75" x14ac:dyDescent="0.25">
      <c r="C131" s="115" t="s">
        <v>0</v>
      </c>
      <c r="D131" s="117">
        <v>0</v>
      </c>
      <c r="E131" s="118">
        <v>1.5E-3</v>
      </c>
      <c r="F131" s="118">
        <v>2E-3</v>
      </c>
      <c r="G131" s="118">
        <v>2E-3</v>
      </c>
      <c r="I131" s="250"/>
      <c r="W131" s="24"/>
    </row>
    <row r="132" spans="3:23" ht="15.75" x14ac:dyDescent="0.25">
      <c r="C132" s="115" t="s">
        <v>3</v>
      </c>
      <c r="D132" s="117">
        <v>0</v>
      </c>
      <c r="E132" s="118">
        <v>2E-3</v>
      </c>
      <c r="F132" s="118">
        <v>2E-3</v>
      </c>
      <c r="G132" s="118">
        <v>2E-3</v>
      </c>
      <c r="I132" s="250"/>
      <c r="W132" s="24"/>
    </row>
    <row r="133" spans="3:23" x14ac:dyDescent="0.25">
      <c r="W133" s="24"/>
    </row>
    <row r="134" spans="3:23" x14ac:dyDescent="0.25">
      <c r="D134" s="119" t="s">
        <v>20</v>
      </c>
      <c r="E134" s="119"/>
      <c r="F134" s="119" t="s">
        <v>19</v>
      </c>
      <c r="W134" s="24"/>
    </row>
    <row r="135" spans="3:23" ht="15.75" x14ac:dyDescent="0.25">
      <c r="C135" s="115" t="s">
        <v>14</v>
      </c>
      <c r="D135" s="183">
        <v>0</v>
      </c>
      <c r="E135" s="183"/>
      <c r="F135" s="183">
        <v>2E-3</v>
      </c>
      <c r="G135" s="183"/>
      <c r="H135" s="183"/>
      <c r="I135" s="120" t="s">
        <v>17</v>
      </c>
      <c r="W135" s="24"/>
    </row>
    <row r="136" spans="3:23" x14ac:dyDescent="0.25">
      <c r="C136" s="121" t="s">
        <v>16</v>
      </c>
      <c r="D136" s="183">
        <v>1.5E-3</v>
      </c>
      <c r="E136" s="183"/>
      <c r="F136" s="183">
        <v>5.0000000000000001E-3</v>
      </c>
      <c r="G136" s="183"/>
      <c r="H136" s="183"/>
      <c r="I136" s="120"/>
      <c r="W136" s="24"/>
    </row>
    <row r="137" spans="3:23" x14ac:dyDescent="0.25">
      <c r="C137" s="121" t="s">
        <v>15</v>
      </c>
      <c r="D137" s="183">
        <v>1.6E-2</v>
      </c>
      <c r="E137" s="183"/>
      <c r="F137" s="183">
        <v>1.6E-2</v>
      </c>
      <c r="G137" s="183"/>
      <c r="H137" s="183"/>
      <c r="I137" s="120"/>
      <c r="W137" s="24"/>
    </row>
    <row r="138" spans="3:23" x14ac:dyDescent="0.25">
      <c r="W138" s="24"/>
    </row>
    <row r="139" spans="3:23" x14ac:dyDescent="0.25">
      <c r="C139" s="157" t="s">
        <v>28</v>
      </c>
      <c r="W139" s="24"/>
    </row>
    <row r="140" spans="3:23" x14ac:dyDescent="0.25">
      <c r="C140" s="157" t="s">
        <v>22</v>
      </c>
      <c r="W140" s="24"/>
    </row>
    <row r="141" spans="3:23" x14ac:dyDescent="0.25">
      <c r="C141" s="157"/>
      <c r="W141" s="24"/>
    </row>
    <row r="142" spans="3:23" x14ac:dyDescent="0.25">
      <c r="C142" s="157" t="s">
        <v>23</v>
      </c>
      <c r="W142" s="24"/>
    </row>
    <row r="143" spans="3:23" x14ac:dyDescent="0.25">
      <c r="C143" s="157" t="s">
        <v>24</v>
      </c>
      <c r="W143" s="24"/>
    </row>
    <row r="144" spans="3:23" x14ac:dyDescent="0.25">
      <c r="W144" s="24"/>
    </row>
    <row r="145" spans="23:23" x14ac:dyDescent="0.25">
      <c r="W145" s="24"/>
    </row>
    <row r="146" spans="23:23" x14ac:dyDescent="0.25">
      <c r="W146" s="24"/>
    </row>
    <row r="147" spans="23:23" x14ac:dyDescent="0.25">
      <c r="W147" s="24"/>
    </row>
    <row r="148" spans="23:23" x14ac:dyDescent="0.25">
      <c r="W148" s="24"/>
    </row>
    <row r="149" spans="23:23" x14ac:dyDescent="0.25">
      <c r="W149" s="24"/>
    </row>
    <row r="150" spans="23:23" x14ac:dyDescent="0.25">
      <c r="W150" s="24"/>
    </row>
    <row r="151" spans="23:23" x14ac:dyDescent="0.25">
      <c r="W151" s="24"/>
    </row>
    <row r="152" spans="23:23" x14ac:dyDescent="0.25">
      <c r="W152" s="24"/>
    </row>
    <row r="153" spans="23:23" x14ac:dyDescent="0.25">
      <c r="W153" s="24"/>
    </row>
    <row r="154" spans="23:23" x14ac:dyDescent="0.25">
      <c r="W154" s="24"/>
    </row>
    <row r="155" spans="23:23" x14ac:dyDescent="0.25">
      <c r="W155" s="24"/>
    </row>
    <row r="156" spans="23:23" x14ac:dyDescent="0.25">
      <c r="W156" s="24"/>
    </row>
    <row r="157" spans="23:23" x14ac:dyDescent="0.25">
      <c r="W157" s="24"/>
    </row>
    <row r="158" spans="23:23" x14ac:dyDescent="0.25">
      <c r="W158" s="24"/>
    </row>
    <row r="159" spans="23:23" x14ac:dyDescent="0.25">
      <c r="W159" s="24"/>
    </row>
    <row r="160" spans="23:23" x14ac:dyDescent="0.25">
      <c r="W160" s="24"/>
    </row>
    <row r="161" spans="12:23" x14ac:dyDescent="0.25">
      <c r="W161" s="24"/>
    </row>
    <row r="162" spans="12:23" x14ac:dyDescent="0.25">
      <c r="W162" s="24"/>
    </row>
    <row r="163" spans="12:23" x14ac:dyDescent="0.25">
      <c r="W163" s="24"/>
    </row>
    <row r="164" spans="12:23" x14ac:dyDescent="0.25">
      <c r="W164" s="24"/>
    </row>
    <row r="165" spans="12:23" x14ac:dyDescent="0.25">
      <c r="W165" s="24"/>
    </row>
    <row r="166" spans="12:23" x14ac:dyDescent="0.25">
      <c r="W166" s="24"/>
    </row>
    <row r="167" spans="12:23" x14ac:dyDescent="0.25">
      <c r="W167" s="24"/>
    </row>
    <row r="168" spans="12:23" x14ac:dyDescent="0.25">
      <c r="W168" s="24"/>
    </row>
    <row r="169" spans="12:23" x14ac:dyDescent="0.25">
      <c r="W169" s="24"/>
    </row>
    <row r="170" spans="12:23" x14ac:dyDescent="0.25">
      <c r="W170" s="24"/>
    </row>
    <row r="171" spans="12:23" x14ac:dyDescent="0.25">
      <c r="W171" s="24"/>
    </row>
    <row r="172" spans="12:23" x14ac:dyDescent="0.25">
      <c r="W172" s="24"/>
    </row>
    <row r="173" spans="12:23" x14ac:dyDescent="0.25">
      <c r="L173" s="113"/>
      <c r="M173" s="16"/>
      <c r="N173" s="16"/>
      <c r="O173" s="16"/>
      <c r="W173" s="24"/>
    </row>
    <row r="174" spans="12:23" x14ac:dyDescent="0.25">
      <c r="L174" s="113"/>
      <c r="M174" s="16"/>
      <c r="N174" s="16"/>
      <c r="O174" s="16"/>
      <c r="W174" s="24"/>
    </row>
    <row r="175" spans="12:23" x14ac:dyDescent="0.25">
      <c r="L175" s="113"/>
      <c r="M175" s="16"/>
      <c r="N175" s="16"/>
      <c r="O175" s="16"/>
      <c r="W175" s="24"/>
    </row>
    <row r="176" spans="12:23" x14ac:dyDescent="0.25">
      <c r="L176" s="113"/>
      <c r="M176" s="16"/>
      <c r="N176" s="16"/>
      <c r="O176" s="16"/>
      <c r="W176" s="24"/>
    </row>
    <row r="177" spans="12:23" x14ac:dyDescent="0.25">
      <c r="L177" s="113"/>
      <c r="M177" s="16"/>
      <c r="N177" s="16"/>
      <c r="O177" s="16"/>
      <c r="W177" s="24"/>
    </row>
    <row r="178" spans="12:23" x14ac:dyDescent="0.25">
      <c r="L178" s="113"/>
      <c r="M178" s="16"/>
      <c r="N178" s="16"/>
      <c r="O178" s="16"/>
      <c r="W178" s="24"/>
    </row>
    <row r="179" spans="12:23" x14ac:dyDescent="0.25">
      <c r="L179" s="113"/>
      <c r="M179" s="16"/>
      <c r="N179" s="16"/>
      <c r="O179" s="16"/>
      <c r="W179" s="24"/>
    </row>
    <row r="180" spans="12:23" x14ac:dyDescent="0.25">
      <c r="L180" s="113"/>
      <c r="M180" s="16"/>
      <c r="N180" s="16"/>
      <c r="O180" s="16"/>
      <c r="W180" s="24"/>
    </row>
    <row r="181" spans="12:23" x14ac:dyDescent="0.25">
      <c r="L181" s="113"/>
      <c r="M181" s="16"/>
      <c r="N181" s="16"/>
      <c r="O181" s="16"/>
      <c r="W181" s="24"/>
    </row>
    <row r="182" spans="12:23" x14ac:dyDescent="0.25">
      <c r="L182" s="113"/>
      <c r="M182" s="16"/>
      <c r="N182" s="16"/>
      <c r="O182" s="16"/>
      <c r="W182" s="24"/>
    </row>
    <row r="183" spans="12:23" x14ac:dyDescent="0.25">
      <c r="L183" s="113"/>
      <c r="M183" s="16"/>
      <c r="N183" s="16"/>
      <c r="O183" s="16"/>
      <c r="W183" s="24"/>
    </row>
    <row r="184" spans="12:23" x14ac:dyDescent="0.25">
      <c r="L184" s="113"/>
      <c r="M184" s="16"/>
      <c r="N184" s="16"/>
      <c r="O184" s="16"/>
      <c r="W184" s="24"/>
    </row>
    <row r="185" spans="12:23" x14ac:dyDescent="0.25">
      <c r="L185" s="113"/>
      <c r="M185" s="16"/>
      <c r="N185" s="16"/>
      <c r="O185" s="16"/>
      <c r="W185" s="24"/>
    </row>
    <row r="186" spans="12:23" x14ac:dyDescent="0.25">
      <c r="L186" s="113"/>
      <c r="M186" s="16"/>
      <c r="N186" s="16"/>
      <c r="O186" s="16"/>
      <c r="W186" s="24"/>
    </row>
    <row r="187" spans="12:23" x14ac:dyDescent="0.25">
      <c r="L187" s="113"/>
      <c r="M187" s="16"/>
      <c r="N187" s="16"/>
      <c r="O187" s="16"/>
      <c r="W187" s="24"/>
    </row>
    <row r="188" spans="12:23" x14ac:dyDescent="0.25">
      <c r="L188" s="113"/>
      <c r="M188" s="16"/>
      <c r="N188" s="16"/>
      <c r="O188" s="16"/>
      <c r="W188" s="24"/>
    </row>
    <row r="189" spans="12:23" x14ac:dyDescent="0.25">
      <c r="L189" s="113"/>
      <c r="M189" s="16"/>
      <c r="N189" s="16"/>
      <c r="O189" s="16"/>
      <c r="W189" s="24"/>
    </row>
    <row r="190" spans="12:23" x14ac:dyDescent="0.25">
      <c r="L190" s="113"/>
      <c r="M190" s="16"/>
      <c r="N190" s="16"/>
      <c r="O190" s="16"/>
      <c r="W190" s="24"/>
    </row>
    <row r="191" spans="12:23" x14ac:dyDescent="0.25">
      <c r="L191" s="113"/>
      <c r="M191" s="16"/>
      <c r="N191" s="16"/>
      <c r="O191" s="16"/>
      <c r="W191" s="24"/>
    </row>
    <row r="192" spans="12:23" x14ac:dyDescent="0.25">
      <c r="L192" s="113"/>
      <c r="M192" s="16"/>
      <c r="N192" s="16"/>
      <c r="O192" s="16"/>
      <c r="W192" s="24"/>
    </row>
    <row r="193" spans="12:23" x14ac:dyDescent="0.25">
      <c r="L193" s="113"/>
      <c r="M193" s="16"/>
      <c r="N193" s="16"/>
      <c r="O193" s="16"/>
      <c r="W193" s="24"/>
    </row>
    <row r="194" spans="12:23" x14ac:dyDescent="0.25">
      <c r="L194" s="113"/>
      <c r="M194" s="16"/>
      <c r="N194" s="16"/>
      <c r="O194" s="16"/>
      <c r="W194" s="24"/>
    </row>
    <row r="195" spans="12:23" x14ac:dyDescent="0.25">
      <c r="L195" s="113"/>
      <c r="M195" s="16"/>
      <c r="N195" s="16"/>
      <c r="O195" s="16"/>
      <c r="W195" s="24"/>
    </row>
    <row r="196" spans="12:23" x14ac:dyDescent="0.25">
      <c r="L196" s="113"/>
      <c r="M196" s="16"/>
      <c r="N196" s="16"/>
      <c r="O196" s="16"/>
      <c r="W196" s="24"/>
    </row>
    <row r="197" spans="12:23" x14ac:dyDescent="0.25">
      <c r="L197" s="113"/>
      <c r="M197" s="16"/>
      <c r="N197" s="16"/>
      <c r="O197" s="16"/>
      <c r="W197" s="24"/>
    </row>
    <row r="198" spans="12:23" x14ac:dyDescent="0.25">
      <c r="L198" s="113"/>
      <c r="M198" s="16"/>
      <c r="N198" s="16"/>
      <c r="O198" s="16"/>
      <c r="W198" s="24"/>
    </row>
    <row r="199" spans="12:23" x14ac:dyDescent="0.25">
      <c r="L199" s="113"/>
      <c r="M199" s="16"/>
      <c r="N199" s="16"/>
      <c r="O199" s="16"/>
      <c r="W199" s="24"/>
    </row>
    <row r="200" spans="12:23" x14ac:dyDescent="0.25">
      <c r="L200" s="113"/>
      <c r="M200" s="16"/>
      <c r="N200" s="16"/>
      <c r="O200" s="16"/>
      <c r="W200" s="24"/>
    </row>
    <row r="201" spans="12:23" x14ac:dyDescent="0.25">
      <c r="L201" s="113"/>
      <c r="M201" s="16"/>
      <c r="N201" s="16"/>
      <c r="O201" s="16"/>
      <c r="W201" s="24"/>
    </row>
    <row r="202" spans="12:23" x14ac:dyDescent="0.25">
      <c r="L202" s="113"/>
      <c r="M202" s="16"/>
      <c r="N202" s="16"/>
      <c r="O202" s="16"/>
      <c r="W202" s="24"/>
    </row>
    <row r="203" spans="12:23" x14ac:dyDescent="0.25">
      <c r="L203" s="113"/>
      <c r="M203" s="16"/>
      <c r="N203" s="16"/>
      <c r="O203" s="16"/>
      <c r="W203" s="24"/>
    </row>
    <row r="204" spans="12:23" x14ac:dyDescent="0.25">
      <c r="L204" s="113"/>
      <c r="M204" s="16"/>
      <c r="N204" s="16"/>
      <c r="O204" s="16"/>
      <c r="W204" s="24"/>
    </row>
    <row r="205" spans="12:23" x14ac:dyDescent="0.25">
      <c r="L205" s="113"/>
      <c r="M205" s="16"/>
      <c r="N205" s="16"/>
      <c r="O205" s="16"/>
      <c r="W205" s="24"/>
    </row>
    <row r="206" spans="12:23" x14ac:dyDescent="0.25">
      <c r="L206" s="113"/>
      <c r="M206" s="16"/>
      <c r="N206" s="16"/>
      <c r="O206" s="16"/>
      <c r="W206" s="24"/>
    </row>
    <row r="207" spans="12:23" x14ac:dyDescent="0.25">
      <c r="L207" s="113"/>
      <c r="M207" s="16"/>
      <c r="N207" s="16"/>
      <c r="O207" s="16"/>
      <c r="W207" s="24"/>
    </row>
    <row r="208" spans="12:23" x14ac:dyDescent="0.25">
      <c r="L208" s="113"/>
      <c r="M208" s="16"/>
      <c r="N208" s="16"/>
      <c r="O208" s="16"/>
      <c r="W208" s="24"/>
    </row>
    <row r="209" spans="12:23" x14ac:dyDescent="0.25">
      <c r="L209" s="113"/>
      <c r="M209" s="16"/>
      <c r="N209" s="16"/>
      <c r="O209" s="16"/>
      <c r="W209" s="24"/>
    </row>
    <row r="210" spans="12:23" x14ac:dyDescent="0.25">
      <c r="L210" s="113"/>
      <c r="M210" s="16"/>
      <c r="N210" s="16"/>
      <c r="O210" s="16"/>
      <c r="W210" s="24"/>
    </row>
    <row r="211" spans="12:23" x14ac:dyDescent="0.25">
      <c r="L211" s="113"/>
      <c r="M211" s="16"/>
      <c r="N211" s="16"/>
      <c r="O211" s="16"/>
      <c r="W211" s="24"/>
    </row>
    <row r="212" spans="12:23" x14ac:dyDescent="0.25">
      <c r="L212" s="113"/>
      <c r="M212" s="16"/>
      <c r="N212" s="16"/>
      <c r="O212" s="16"/>
      <c r="W212" s="24"/>
    </row>
    <row r="213" spans="12:23" x14ac:dyDescent="0.25">
      <c r="L213" s="113"/>
      <c r="M213" s="16"/>
      <c r="N213" s="16"/>
      <c r="O213" s="16"/>
      <c r="W213" s="24"/>
    </row>
    <row r="214" spans="12:23" x14ac:dyDescent="0.25">
      <c r="W214" s="24"/>
    </row>
    <row r="215" spans="12:23" x14ac:dyDescent="0.25">
      <c r="W215" s="24"/>
    </row>
    <row r="216" spans="12:23" x14ac:dyDescent="0.25">
      <c r="W216" s="24"/>
    </row>
    <row r="217" spans="12:23" x14ac:dyDescent="0.25">
      <c r="W217" s="24"/>
    </row>
    <row r="218" spans="12:23" x14ac:dyDescent="0.25">
      <c r="W218" s="24"/>
    </row>
    <row r="219" spans="12:23" x14ac:dyDescent="0.25">
      <c r="W219" s="24"/>
    </row>
    <row r="220" spans="12:23" x14ac:dyDescent="0.25">
      <c r="W220" s="24"/>
    </row>
    <row r="221" spans="12:23" x14ac:dyDescent="0.25">
      <c r="W221" s="24"/>
    </row>
    <row r="222" spans="12:23" x14ac:dyDescent="0.25">
      <c r="W222" s="24"/>
    </row>
    <row r="223" spans="12:23" x14ac:dyDescent="0.25">
      <c r="W223" s="24"/>
    </row>
    <row r="224" spans="12:23" x14ac:dyDescent="0.25">
      <c r="W224" s="24"/>
    </row>
    <row r="225" spans="23:23" x14ac:dyDescent="0.25">
      <c r="W225" s="24"/>
    </row>
    <row r="226" spans="23:23" x14ac:dyDescent="0.25">
      <c r="W226" s="24"/>
    </row>
    <row r="227" spans="23:23" x14ac:dyDescent="0.25">
      <c r="W227" s="24"/>
    </row>
    <row r="228" spans="23:23" x14ac:dyDescent="0.25">
      <c r="W228" s="24"/>
    </row>
    <row r="229" spans="23:23" x14ac:dyDescent="0.25">
      <c r="W229" s="24"/>
    </row>
    <row r="230" spans="23:23" x14ac:dyDescent="0.25">
      <c r="W230" s="24"/>
    </row>
    <row r="231" spans="23:23" x14ac:dyDescent="0.25">
      <c r="W231" s="24"/>
    </row>
    <row r="232" spans="23:23" x14ac:dyDescent="0.25">
      <c r="W232" s="24"/>
    </row>
    <row r="233" spans="23:23" x14ac:dyDescent="0.25">
      <c r="W233" s="24"/>
    </row>
    <row r="234" spans="23:23" x14ac:dyDescent="0.25">
      <c r="W234" s="24"/>
    </row>
    <row r="235" spans="23:23" x14ac:dyDescent="0.25">
      <c r="W235" s="24"/>
    </row>
    <row r="236" spans="23:23" x14ac:dyDescent="0.25">
      <c r="W236" s="24"/>
    </row>
    <row r="237" spans="23:23" x14ac:dyDescent="0.25">
      <c r="W237" s="24"/>
    </row>
    <row r="238" spans="23:23" x14ac:dyDescent="0.25">
      <c r="W238" s="24"/>
    </row>
    <row r="239" spans="23:23" x14ac:dyDescent="0.25">
      <c r="W239" s="24"/>
    </row>
    <row r="240" spans="23:23" x14ac:dyDescent="0.25">
      <c r="W240" s="24"/>
    </row>
    <row r="241" spans="23:23" x14ac:dyDescent="0.25">
      <c r="W241" s="24"/>
    </row>
    <row r="242" spans="23:23" x14ac:dyDescent="0.25">
      <c r="W242" s="24"/>
    </row>
    <row r="243" spans="23:23" x14ac:dyDescent="0.25">
      <c r="W243" s="24"/>
    </row>
    <row r="244" spans="23:23" x14ac:dyDescent="0.25">
      <c r="W244" s="24"/>
    </row>
    <row r="245" spans="23:23" x14ac:dyDescent="0.25">
      <c r="W245" s="24"/>
    </row>
    <row r="246" spans="23:23" x14ac:dyDescent="0.25">
      <c r="W246" s="24"/>
    </row>
    <row r="247" spans="23:23" x14ac:dyDescent="0.25">
      <c r="W247" s="24"/>
    </row>
    <row r="248" spans="23:23" x14ac:dyDescent="0.25">
      <c r="W248" s="24"/>
    </row>
    <row r="249" spans="23:23" x14ac:dyDescent="0.25">
      <c r="W249" s="24"/>
    </row>
    <row r="250" spans="23:23" x14ac:dyDescent="0.25">
      <c r="W250" s="24"/>
    </row>
    <row r="251" spans="23:23" x14ac:dyDescent="0.25">
      <c r="W251" s="24"/>
    </row>
    <row r="252" spans="23:23" x14ac:dyDescent="0.25">
      <c r="W252" s="24"/>
    </row>
    <row r="253" spans="23:23" x14ac:dyDescent="0.25">
      <c r="W253" s="24"/>
    </row>
    <row r="254" spans="23:23" x14ac:dyDescent="0.25">
      <c r="W254" s="24"/>
    </row>
    <row r="255" spans="23:23" x14ac:dyDescent="0.25">
      <c r="W255" s="24"/>
    </row>
    <row r="256" spans="23:23" x14ac:dyDescent="0.25">
      <c r="W256" s="24"/>
    </row>
    <row r="257" spans="23:23" x14ac:dyDescent="0.25">
      <c r="W257" s="24"/>
    </row>
    <row r="258" spans="23:23" x14ac:dyDescent="0.25">
      <c r="W258" s="24"/>
    </row>
    <row r="259" spans="23:23" x14ac:dyDescent="0.25">
      <c r="W259" s="24"/>
    </row>
    <row r="260" spans="23:23" x14ac:dyDescent="0.25">
      <c r="W260" s="24"/>
    </row>
    <row r="261" spans="23:23" x14ac:dyDescent="0.25">
      <c r="W261" s="24"/>
    </row>
    <row r="262" spans="23:23" x14ac:dyDescent="0.25">
      <c r="W262" s="24"/>
    </row>
    <row r="263" spans="23:23" x14ac:dyDescent="0.25">
      <c r="W263" s="24"/>
    </row>
    <row r="264" spans="23:23" x14ac:dyDescent="0.25">
      <c r="W264" s="24"/>
    </row>
    <row r="265" spans="23:23" x14ac:dyDescent="0.25">
      <c r="W265" s="24"/>
    </row>
    <row r="266" spans="23:23" x14ac:dyDescent="0.25">
      <c r="W266" s="24"/>
    </row>
    <row r="267" spans="23:23" x14ac:dyDescent="0.25">
      <c r="W267" s="24"/>
    </row>
    <row r="268" spans="23:23" x14ac:dyDescent="0.25">
      <c r="W268" s="24"/>
    </row>
    <row r="269" spans="23:23" x14ac:dyDescent="0.25">
      <c r="W269" s="24"/>
    </row>
    <row r="270" spans="23:23" x14ac:dyDescent="0.25">
      <c r="W270" s="24"/>
    </row>
    <row r="271" spans="23:23" x14ac:dyDescent="0.25">
      <c r="W271" s="24"/>
    </row>
    <row r="272" spans="23:23" x14ac:dyDescent="0.25">
      <c r="W272" s="24"/>
    </row>
    <row r="273" spans="23:23" x14ac:dyDescent="0.25">
      <c r="W273" s="24"/>
    </row>
    <row r="274" spans="23:23" x14ac:dyDescent="0.25">
      <c r="W274" s="24"/>
    </row>
    <row r="275" spans="23:23" x14ac:dyDescent="0.25">
      <c r="W275" s="24"/>
    </row>
    <row r="276" spans="23:23" x14ac:dyDescent="0.25">
      <c r="W276" s="24"/>
    </row>
    <row r="277" spans="23:23" x14ac:dyDescent="0.25">
      <c r="W277" s="24"/>
    </row>
    <row r="278" spans="23:23" x14ac:dyDescent="0.25">
      <c r="W278" s="24"/>
    </row>
    <row r="279" spans="23:23" x14ac:dyDescent="0.25">
      <c r="W279" s="24"/>
    </row>
    <row r="280" spans="23:23" x14ac:dyDescent="0.25">
      <c r="W280" s="24"/>
    </row>
    <row r="281" spans="23:23" x14ac:dyDescent="0.25">
      <c r="W281" s="24"/>
    </row>
    <row r="282" spans="23:23" x14ac:dyDescent="0.25">
      <c r="W282" s="24"/>
    </row>
    <row r="283" spans="23:23" x14ac:dyDescent="0.25">
      <c r="W283" s="24"/>
    </row>
    <row r="284" spans="23:23" x14ac:dyDescent="0.25">
      <c r="W284" s="24"/>
    </row>
    <row r="285" spans="23:23" x14ac:dyDescent="0.25">
      <c r="W285" s="24"/>
    </row>
    <row r="286" spans="23:23" x14ac:dyDescent="0.25">
      <c r="W286" s="24"/>
    </row>
    <row r="287" spans="23:23" x14ac:dyDescent="0.25">
      <c r="W287" s="24"/>
    </row>
    <row r="288" spans="23:23" x14ac:dyDescent="0.25">
      <c r="W288" s="24"/>
    </row>
    <row r="289" spans="23:23" x14ac:dyDescent="0.25">
      <c r="W289" s="24"/>
    </row>
    <row r="290" spans="23:23" x14ac:dyDescent="0.25">
      <c r="W290" s="24"/>
    </row>
    <row r="291" spans="23:23" x14ac:dyDescent="0.25">
      <c r="W291" s="24"/>
    </row>
    <row r="292" spans="23:23" x14ac:dyDescent="0.25">
      <c r="W292" s="24"/>
    </row>
    <row r="293" spans="23:23" x14ac:dyDescent="0.25">
      <c r="W293" s="24"/>
    </row>
    <row r="294" spans="23:23" x14ac:dyDescent="0.25">
      <c r="W294" s="24"/>
    </row>
    <row r="295" spans="23:23" x14ac:dyDescent="0.25">
      <c r="W295" s="24"/>
    </row>
    <row r="296" spans="23:23" x14ac:dyDescent="0.25">
      <c r="W296" s="24"/>
    </row>
    <row r="297" spans="23:23" x14ac:dyDescent="0.25">
      <c r="W297" s="24"/>
    </row>
    <row r="298" spans="23:23" x14ac:dyDescent="0.25">
      <c r="W298" s="24"/>
    </row>
    <row r="299" spans="23:23" x14ac:dyDescent="0.25">
      <c r="W299" s="24"/>
    </row>
    <row r="300" spans="23:23" x14ac:dyDescent="0.25">
      <c r="W300" s="24"/>
    </row>
    <row r="301" spans="23:23" x14ac:dyDescent="0.25">
      <c r="W301" s="24"/>
    </row>
    <row r="302" spans="23:23" x14ac:dyDescent="0.25">
      <c r="W302" s="24"/>
    </row>
    <row r="303" spans="23:23" x14ac:dyDescent="0.25">
      <c r="W303" s="24"/>
    </row>
    <row r="304" spans="23:23" x14ac:dyDescent="0.25">
      <c r="W304" s="24"/>
    </row>
    <row r="305" spans="23:23" x14ac:dyDescent="0.25">
      <c r="W305" s="24"/>
    </row>
    <row r="306" spans="23:23" x14ac:dyDescent="0.25">
      <c r="W306" s="24"/>
    </row>
    <row r="307" spans="23:23" x14ac:dyDescent="0.25">
      <c r="W307" s="24"/>
    </row>
    <row r="308" spans="23:23" x14ac:dyDescent="0.25">
      <c r="W308" s="24"/>
    </row>
    <row r="309" spans="23:23" x14ac:dyDescent="0.25">
      <c r="W309" s="24"/>
    </row>
    <row r="310" spans="23:23" x14ac:dyDescent="0.25">
      <c r="W310" s="24"/>
    </row>
    <row r="311" spans="23:23" x14ac:dyDescent="0.25">
      <c r="W311" s="24"/>
    </row>
    <row r="312" spans="23:23" x14ac:dyDescent="0.25">
      <c r="W312" s="24"/>
    </row>
    <row r="313" spans="23:23" x14ac:dyDescent="0.25">
      <c r="W313" s="24"/>
    </row>
    <row r="314" spans="23:23" x14ac:dyDescent="0.25">
      <c r="W314" s="24"/>
    </row>
    <row r="315" spans="23:23" x14ac:dyDescent="0.25">
      <c r="W315" s="24"/>
    </row>
    <row r="316" spans="23:23" x14ac:dyDescent="0.25">
      <c r="W316" s="24"/>
    </row>
    <row r="317" spans="23:23" x14ac:dyDescent="0.25">
      <c r="W317" s="24"/>
    </row>
    <row r="318" spans="23:23" x14ac:dyDescent="0.25">
      <c r="W318" s="24"/>
    </row>
    <row r="319" spans="23:23" x14ac:dyDescent="0.25">
      <c r="W319" s="24"/>
    </row>
    <row r="320" spans="23:23" x14ac:dyDescent="0.25">
      <c r="W320" s="24"/>
    </row>
    <row r="321" spans="23:23" x14ac:dyDescent="0.25">
      <c r="W321" s="24"/>
    </row>
    <row r="322" spans="23:23" x14ac:dyDescent="0.25">
      <c r="W322" s="24"/>
    </row>
    <row r="323" spans="23:23" x14ac:dyDescent="0.25">
      <c r="W323" s="24"/>
    </row>
    <row r="324" spans="23:23" x14ac:dyDescent="0.25">
      <c r="W324" s="24"/>
    </row>
    <row r="325" spans="23:23" x14ac:dyDescent="0.25">
      <c r="W325" s="24"/>
    </row>
    <row r="326" spans="23:23" x14ac:dyDescent="0.25">
      <c r="W326" s="24"/>
    </row>
    <row r="327" spans="23:23" x14ac:dyDescent="0.25">
      <c r="W327" s="24"/>
    </row>
    <row r="328" spans="23:23" x14ac:dyDescent="0.25">
      <c r="W328" s="24"/>
    </row>
    <row r="329" spans="23:23" x14ac:dyDescent="0.25">
      <c r="W329" s="24"/>
    </row>
    <row r="330" spans="23:23" x14ac:dyDescent="0.25">
      <c r="W330" s="24"/>
    </row>
    <row r="331" spans="23:23" x14ac:dyDescent="0.25">
      <c r="W331" s="24"/>
    </row>
    <row r="332" spans="23:23" x14ac:dyDescent="0.25">
      <c r="W332" s="24"/>
    </row>
    <row r="333" spans="23:23" x14ac:dyDescent="0.25">
      <c r="W333" s="24"/>
    </row>
    <row r="334" spans="23:23" x14ac:dyDescent="0.25">
      <c r="W334" s="24"/>
    </row>
    <row r="335" spans="23:23" x14ac:dyDescent="0.25">
      <c r="W335" s="24"/>
    </row>
    <row r="336" spans="23:23" x14ac:dyDescent="0.25">
      <c r="W336" s="24"/>
    </row>
    <row r="337" spans="23:23" x14ac:dyDescent="0.25">
      <c r="W337" s="24"/>
    </row>
    <row r="338" spans="23:23" x14ac:dyDescent="0.25">
      <c r="W338" s="24"/>
    </row>
    <row r="339" spans="23:23" x14ac:dyDescent="0.25">
      <c r="W339" s="24"/>
    </row>
    <row r="340" spans="23:23" x14ac:dyDescent="0.25">
      <c r="W340" s="24"/>
    </row>
    <row r="341" spans="23:23" x14ac:dyDescent="0.25">
      <c r="W341" s="24"/>
    </row>
    <row r="342" spans="23:23" x14ac:dyDescent="0.25">
      <c r="W342" s="24"/>
    </row>
    <row r="343" spans="23:23" x14ac:dyDescent="0.25">
      <c r="W343" s="24"/>
    </row>
    <row r="344" spans="23:23" x14ac:dyDescent="0.25">
      <c r="W344" s="24"/>
    </row>
    <row r="345" spans="23:23" x14ac:dyDescent="0.25">
      <c r="W345" s="24"/>
    </row>
    <row r="346" spans="23:23" x14ac:dyDescent="0.25">
      <c r="W346" s="24"/>
    </row>
    <row r="347" spans="23:23" x14ac:dyDescent="0.25">
      <c r="W347" s="24"/>
    </row>
    <row r="348" spans="23:23" x14ac:dyDescent="0.25">
      <c r="W348" s="24"/>
    </row>
    <row r="349" spans="23:23" x14ac:dyDescent="0.25">
      <c r="W349" s="24"/>
    </row>
    <row r="350" spans="23:23" x14ac:dyDescent="0.25">
      <c r="W350" s="24"/>
    </row>
    <row r="351" spans="23:23" x14ac:dyDescent="0.25">
      <c r="W351" s="24"/>
    </row>
    <row r="352" spans="23:23" x14ac:dyDescent="0.25">
      <c r="W352" s="24"/>
    </row>
    <row r="353" spans="23:23" x14ac:dyDescent="0.25">
      <c r="W353" s="24"/>
    </row>
    <row r="354" spans="23:23" x14ac:dyDescent="0.25">
      <c r="W354" s="24"/>
    </row>
    <row r="355" spans="23:23" x14ac:dyDescent="0.25">
      <c r="W355" s="24"/>
    </row>
    <row r="356" spans="23:23" x14ac:dyDescent="0.25">
      <c r="W356" s="24"/>
    </row>
    <row r="357" spans="23:23" x14ac:dyDescent="0.25">
      <c r="W357" s="24"/>
    </row>
    <row r="358" spans="23:23" x14ac:dyDescent="0.25">
      <c r="W358" s="24"/>
    </row>
    <row r="359" spans="23:23" x14ac:dyDescent="0.25">
      <c r="W359" s="24"/>
    </row>
    <row r="360" spans="23:23" x14ac:dyDescent="0.25">
      <c r="W360" s="24"/>
    </row>
    <row r="361" spans="23:23" x14ac:dyDescent="0.25">
      <c r="W361" s="24"/>
    </row>
    <row r="362" spans="23:23" x14ac:dyDescent="0.25">
      <c r="W362" s="24"/>
    </row>
    <row r="363" spans="23:23" x14ac:dyDescent="0.25">
      <c r="W363" s="24"/>
    </row>
    <row r="364" spans="23:23" x14ac:dyDescent="0.25">
      <c r="W364" s="24"/>
    </row>
    <row r="365" spans="23:23" x14ac:dyDescent="0.25">
      <c r="W365" s="24"/>
    </row>
    <row r="366" spans="23:23" x14ac:dyDescent="0.25">
      <c r="W366" s="24"/>
    </row>
    <row r="367" spans="23:23" x14ac:dyDescent="0.25">
      <c r="W367" s="24"/>
    </row>
    <row r="368" spans="23:23" x14ac:dyDescent="0.25">
      <c r="W368" s="24"/>
    </row>
    <row r="369" spans="23:23" x14ac:dyDescent="0.25">
      <c r="W369" s="24"/>
    </row>
    <row r="370" spans="23:23" x14ac:dyDescent="0.25">
      <c r="W370" s="24"/>
    </row>
    <row r="371" spans="23:23" x14ac:dyDescent="0.25">
      <c r="W371" s="24"/>
    </row>
    <row r="372" spans="23:23" x14ac:dyDescent="0.25">
      <c r="W372" s="24"/>
    </row>
    <row r="373" spans="23:23" x14ac:dyDescent="0.25">
      <c r="W373" s="24"/>
    </row>
    <row r="374" spans="23:23" x14ac:dyDescent="0.25">
      <c r="W374" s="24"/>
    </row>
    <row r="375" spans="23:23" x14ac:dyDescent="0.25">
      <c r="W375" s="24"/>
    </row>
    <row r="376" spans="23:23" x14ac:dyDescent="0.25">
      <c r="W376" s="24"/>
    </row>
    <row r="377" spans="23:23" x14ac:dyDescent="0.25">
      <c r="W377" s="24"/>
    </row>
    <row r="378" spans="23:23" x14ac:dyDescent="0.25">
      <c r="W378" s="24"/>
    </row>
    <row r="379" spans="23:23" x14ac:dyDescent="0.25">
      <c r="W379" s="24"/>
    </row>
    <row r="380" spans="23:23" x14ac:dyDescent="0.25">
      <c r="W380" s="24"/>
    </row>
    <row r="381" spans="23:23" x14ac:dyDescent="0.25">
      <c r="W381" s="24"/>
    </row>
    <row r="382" spans="23:23" x14ac:dyDescent="0.25">
      <c r="W382" s="24"/>
    </row>
    <row r="383" spans="23:23" x14ac:dyDescent="0.25">
      <c r="W383" s="24"/>
    </row>
    <row r="384" spans="23:23" x14ac:dyDescent="0.25">
      <c r="W384" s="24"/>
    </row>
    <row r="385" spans="23:23" x14ac:dyDescent="0.25">
      <c r="W385" s="24"/>
    </row>
    <row r="386" spans="23:23" x14ac:dyDescent="0.25">
      <c r="W386" s="24"/>
    </row>
    <row r="387" spans="23:23" x14ac:dyDescent="0.25">
      <c r="W387" s="24"/>
    </row>
    <row r="388" spans="23:23" x14ac:dyDescent="0.25">
      <c r="W388" s="24"/>
    </row>
    <row r="389" spans="23:23" x14ac:dyDescent="0.25">
      <c r="W389" s="24"/>
    </row>
    <row r="390" spans="23:23" x14ac:dyDescent="0.25">
      <c r="W390" s="24"/>
    </row>
    <row r="391" spans="23:23" x14ac:dyDescent="0.25">
      <c r="W391" s="24"/>
    </row>
    <row r="392" spans="23:23" x14ac:dyDescent="0.25">
      <c r="W392" s="24"/>
    </row>
    <row r="393" spans="23:23" x14ac:dyDescent="0.25">
      <c r="W393" s="24"/>
    </row>
    <row r="394" spans="23:23" x14ac:dyDescent="0.25">
      <c r="W394" s="24"/>
    </row>
    <row r="395" spans="23:23" x14ac:dyDescent="0.25">
      <c r="W395" s="24"/>
    </row>
    <row r="396" spans="23:23" x14ac:dyDescent="0.25">
      <c r="W396" s="24"/>
    </row>
    <row r="397" spans="23:23" x14ac:dyDescent="0.25">
      <c r="W397" s="24"/>
    </row>
    <row r="398" spans="23:23" x14ac:dyDescent="0.25">
      <c r="W398" s="24"/>
    </row>
    <row r="399" spans="23:23" x14ac:dyDescent="0.25">
      <c r="W399" s="24"/>
    </row>
    <row r="400" spans="23:23" x14ac:dyDescent="0.25">
      <c r="W400" s="24"/>
    </row>
    <row r="401" spans="23:23" x14ac:dyDescent="0.25">
      <c r="W401" s="24"/>
    </row>
    <row r="402" spans="23:23" x14ac:dyDescent="0.25">
      <c r="W402" s="24"/>
    </row>
    <row r="403" spans="23:23" x14ac:dyDescent="0.25">
      <c r="W403" s="24"/>
    </row>
    <row r="404" spans="23:23" x14ac:dyDescent="0.25">
      <c r="W404" s="24"/>
    </row>
    <row r="405" spans="23:23" x14ac:dyDescent="0.25">
      <c r="W405" s="24"/>
    </row>
    <row r="406" spans="23:23" x14ac:dyDescent="0.25">
      <c r="W406" s="24"/>
    </row>
    <row r="407" spans="23:23" x14ac:dyDescent="0.25">
      <c r="W407" s="24"/>
    </row>
    <row r="408" spans="23:23" x14ac:dyDescent="0.25">
      <c r="W408" s="24"/>
    </row>
    <row r="409" spans="23:23" x14ac:dyDescent="0.25">
      <c r="W409" s="24"/>
    </row>
    <row r="410" spans="23:23" x14ac:dyDescent="0.25">
      <c r="W410" s="24"/>
    </row>
    <row r="411" spans="23:23" x14ac:dyDescent="0.25">
      <c r="W411" s="24"/>
    </row>
    <row r="412" spans="23:23" x14ac:dyDescent="0.25">
      <c r="W412" s="24"/>
    </row>
    <row r="413" spans="23:23" x14ac:dyDescent="0.25">
      <c r="W413" s="24"/>
    </row>
    <row r="414" spans="23:23" x14ac:dyDescent="0.25">
      <c r="W414" s="24"/>
    </row>
    <row r="415" spans="23:23" x14ac:dyDescent="0.25">
      <c r="W415" s="24"/>
    </row>
    <row r="416" spans="23:23" x14ac:dyDescent="0.25">
      <c r="W416" s="24"/>
    </row>
    <row r="417" spans="23:23" x14ac:dyDescent="0.25">
      <c r="W417" s="24"/>
    </row>
    <row r="418" spans="23:23" x14ac:dyDescent="0.25">
      <c r="W418" s="24"/>
    </row>
    <row r="419" spans="23:23" x14ac:dyDescent="0.25">
      <c r="W419" s="24"/>
    </row>
    <row r="420" spans="23:23" x14ac:dyDescent="0.25">
      <c r="W420" s="24"/>
    </row>
    <row r="421" spans="23:23" x14ac:dyDescent="0.25">
      <c r="W421" s="24"/>
    </row>
    <row r="422" spans="23:23" x14ac:dyDescent="0.25">
      <c r="W422" s="24"/>
    </row>
    <row r="423" spans="23:23" x14ac:dyDescent="0.25">
      <c r="W423" s="24"/>
    </row>
    <row r="424" spans="23:23" x14ac:dyDescent="0.25">
      <c r="W424" s="24"/>
    </row>
    <row r="425" spans="23:23" x14ac:dyDescent="0.25">
      <c r="W425" s="24"/>
    </row>
    <row r="426" spans="23:23" x14ac:dyDescent="0.25">
      <c r="W426" s="24"/>
    </row>
    <row r="427" spans="23:23" x14ac:dyDescent="0.25">
      <c r="W427" s="24"/>
    </row>
    <row r="428" spans="23:23" x14ac:dyDescent="0.25">
      <c r="W428" s="24"/>
    </row>
    <row r="429" spans="23:23" x14ac:dyDescent="0.25">
      <c r="W429" s="24"/>
    </row>
    <row r="430" spans="23:23" x14ac:dyDescent="0.25">
      <c r="W430" s="24"/>
    </row>
    <row r="431" spans="23:23" x14ac:dyDescent="0.25">
      <c r="W431" s="24"/>
    </row>
    <row r="432" spans="23:23" x14ac:dyDescent="0.25">
      <c r="W432" s="24"/>
    </row>
    <row r="433" spans="23:23" x14ac:dyDescent="0.25">
      <c r="W433" s="24"/>
    </row>
    <row r="434" spans="23:23" x14ac:dyDescent="0.25">
      <c r="W434" s="24"/>
    </row>
    <row r="435" spans="23:23" x14ac:dyDescent="0.25">
      <c r="W435" s="24"/>
    </row>
    <row r="436" spans="23:23" x14ac:dyDescent="0.25">
      <c r="W436" s="24"/>
    </row>
    <row r="437" spans="23:23" x14ac:dyDescent="0.25">
      <c r="W437" s="24"/>
    </row>
    <row r="438" spans="23:23" x14ac:dyDescent="0.25">
      <c r="W438" s="24"/>
    </row>
    <row r="439" spans="23:23" x14ac:dyDescent="0.25">
      <c r="W439" s="24"/>
    </row>
    <row r="440" spans="23:23" x14ac:dyDescent="0.25">
      <c r="W440" s="24"/>
    </row>
    <row r="441" spans="23:23" x14ac:dyDescent="0.25">
      <c r="W441" s="24"/>
    </row>
    <row r="442" spans="23:23" x14ac:dyDescent="0.25">
      <c r="W442" s="24"/>
    </row>
    <row r="443" spans="23:23" x14ac:dyDescent="0.25">
      <c r="W443" s="24"/>
    </row>
    <row r="444" spans="23:23" x14ac:dyDescent="0.25">
      <c r="W444" s="24"/>
    </row>
    <row r="445" spans="23:23" x14ac:dyDescent="0.25">
      <c r="W445" s="24"/>
    </row>
    <row r="446" spans="23:23" x14ac:dyDescent="0.25">
      <c r="W446" s="24"/>
    </row>
    <row r="447" spans="23:23" x14ac:dyDescent="0.25">
      <c r="W447" s="24"/>
    </row>
    <row r="448" spans="23:23" x14ac:dyDescent="0.25">
      <c r="W448" s="24"/>
    </row>
    <row r="449" spans="23:23" x14ac:dyDescent="0.25">
      <c r="W449" s="24"/>
    </row>
    <row r="450" spans="23:23" x14ac:dyDescent="0.25">
      <c r="W450" s="24"/>
    </row>
    <row r="451" spans="23:23" x14ac:dyDescent="0.25">
      <c r="W451" s="24"/>
    </row>
    <row r="452" spans="23:23" x14ac:dyDescent="0.25">
      <c r="W452" s="24"/>
    </row>
    <row r="453" spans="23:23" x14ac:dyDescent="0.25">
      <c r="W453" s="24"/>
    </row>
    <row r="454" spans="23:23" x14ac:dyDescent="0.25">
      <c r="W454" s="24"/>
    </row>
    <row r="455" spans="23:23" x14ac:dyDescent="0.25">
      <c r="W455" s="24"/>
    </row>
    <row r="456" spans="23:23" x14ac:dyDescent="0.25">
      <c r="W456" s="24"/>
    </row>
    <row r="457" spans="23:23" x14ac:dyDescent="0.25">
      <c r="W457" s="24"/>
    </row>
    <row r="458" spans="23:23" x14ac:dyDescent="0.25">
      <c r="W458" s="24"/>
    </row>
    <row r="459" spans="23:23" x14ac:dyDescent="0.25">
      <c r="W459" s="24"/>
    </row>
    <row r="460" spans="23:23" x14ac:dyDescent="0.25">
      <c r="W460" s="24"/>
    </row>
    <row r="461" spans="23:23" x14ac:dyDescent="0.25">
      <c r="W461" s="24"/>
    </row>
    <row r="462" spans="23:23" x14ac:dyDescent="0.25">
      <c r="W462" s="24"/>
    </row>
    <row r="463" spans="23:23" x14ac:dyDescent="0.25">
      <c r="W463" s="24"/>
    </row>
    <row r="464" spans="23:23" x14ac:dyDescent="0.25">
      <c r="W464" s="24"/>
    </row>
    <row r="465" spans="23:23" x14ac:dyDescent="0.25">
      <c r="W465" s="24"/>
    </row>
    <row r="466" spans="23:23" x14ac:dyDescent="0.25">
      <c r="W466" s="24"/>
    </row>
    <row r="467" spans="23:23" x14ac:dyDescent="0.25">
      <c r="W467" s="24"/>
    </row>
    <row r="468" spans="23:23" x14ac:dyDescent="0.25">
      <c r="W468" s="24"/>
    </row>
    <row r="469" spans="23:23" x14ac:dyDescent="0.25">
      <c r="W469" s="24"/>
    </row>
    <row r="470" spans="23:23" x14ac:dyDescent="0.25">
      <c r="W470" s="24"/>
    </row>
    <row r="471" spans="23:23" x14ac:dyDescent="0.25">
      <c r="W471" s="24"/>
    </row>
    <row r="472" spans="23:23" x14ac:dyDescent="0.25">
      <c r="W472" s="24"/>
    </row>
    <row r="473" spans="23:23" x14ac:dyDescent="0.25">
      <c r="W473" s="24"/>
    </row>
    <row r="474" spans="23:23" x14ac:dyDescent="0.25">
      <c r="W474" s="24"/>
    </row>
    <row r="475" spans="23:23" x14ac:dyDescent="0.25">
      <c r="W475" s="24"/>
    </row>
    <row r="476" spans="23:23" x14ac:dyDescent="0.25">
      <c r="W476" s="24"/>
    </row>
    <row r="477" spans="23:23" x14ac:dyDescent="0.25">
      <c r="W477" s="24"/>
    </row>
    <row r="478" spans="23:23" x14ac:dyDescent="0.25">
      <c r="W478" s="24"/>
    </row>
    <row r="479" spans="23:23" x14ac:dyDescent="0.25">
      <c r="W479" s="24"/>
    </row>
    <row r="480" spans="23:23" x14ac:dyDescent="0.25">
      <c r="W480" s="24"/>
    </row>
    <row r="481" spans="23:23" x14ac:dyDescent="0.25">
      <c r="W481" s="24"/>
    </row>
    <row r="482" spans="23:23" x14ac:dyDescent="0.25">
      <c r="W482" s="24"/>
    </row>
    <row r="483" spans="23:23" x14ac:dyDescent="0.25">
      <c r="W483" s="24"/>
    </row>
    <row r="484" spans="23:23" x14ac:dyDescent="0.25">
      <c r="W484" s="24"/>
    </row>
    <row r="485" spans="23:23" x14ac:dyDescent="0.25">
      <c r="W485" s="24"/>
    </row>
    <row r="486" spans="23:23" x14ac:dyDescent="0.25">
      <c r="W486" s="24"/>
    </row>
    <row r="487" spans="23:23" x14ac:dyDescent="0.25">
      <c r="W487" s="24"/>
    </row>
    <row r="488" spans="23:23" x14ac:dyDescent="0.25">
      <c r="W488" s="24"/>
    </row>
    <row r="489" spans="23:23" x14ac:dyDescent="0.25">
      <c r="W489" s="24"/>
    </row>
    <row r="490" spans="23:23" x14ac:dyDescent="0.25">
      <c r="W490" s="24"/>
    </row>
    <row r="491" spans="23:23" x14ac:dyDescent="0.25">
      <c r="W491" s="24"/>
    </row>
    <row r="492" spans="23:23" x14ac:dyDescent="0.25">
      <c r="W492" s="24"/>
    </row>
    <row r="493" spans="23:23" x14ac:dyDescent="0.25">
      <c r="W493" s="24"/>
    </row>
    <row r="494" spans="23:23" x14ac:dyDescent="0.25">
      <c r="W494" s="24"/>
    </row>
    <row r="495" spans="23:23" x14ac:dyDescent="0.25">
      <c r="W495" s="24"/>
    </row>
    <row r="496" spans="23:23" x14ac:dyDescent="0.25">
      <c r="W496" s="24"/>
    </row>
    <row r="497" spans="23:23" x14ac:dyDescent="0.25">
      <c r="W497" s="24"/>
    </row>
    <row r="498" spans="23:23" x14ac:dyDescent="0.25">
      <c r="W498" s="24"/>
    </row>
    <row r="499" spans="23:23" x14ac:dyDescent="0.25">
      <c r="W499" s="24"/>
    </row>
    <row r="500" spans="23:23" x14ac:dyDescent="0.25">
      <c r="W500" s="24"/>
    </row>
    <row r="501" spans="23:23" x14ac:dyDescent="0.25">
      <c r="W501" s="24"/>
    </row>
    <row r="502" spans="23:23" x14ac:dyDescent="0.25">
      <c r="W502" s="24"/>
    </row>
    <row r="503" spans="23:23" x14ac:dyDescent="0.25">
      <c r="W503" s="24"/>
    </row>
    <row r="504" spans="23:23" x14ac:dyDescent="0.25">
      <c r="W504" s="24"/>
    </row>
    <row r="505" spans="23:23" x14ac:dyDescent="0.25">
      <c r="W505" s="24"/>
    </row>
    <row r="506" spans="23:23" x14ac:dyDescent="0.25">
      <c r="W506" s="24"/>
    </row>
    <row r="507" spans="23:23" x14ac:dyDescent="0.25">
      <c r="W507" s="24"/>
    </row>
    <row r="508" spans="23:23" x14ac:dyDescent="0.25">
      <c r="W508" s="24"/>
    </row>
    <row r="509" spans="23:23" x14ac:dyDescent="0.25">
      <c r="W509" s="24"/>
    </row>
    <row r="510" spans="23:23" x14ac:dyDescent="0.25">
      <c r="W510" s="24"/>
    </row>
    <row r="511" spans="23:23" x14ac:dyDescent="0.25">
      <c r="W511" s="24"/>
    </row>
    <row r="512" spans="23:23" x14ac:dyDescent="0.25">
      <c r="W512" s="24"/>
    </row>
    <row r="513" spans="23:23" x14ac:dyDescent="0.25">
      <c r="W513" s="24"/>
    </row>
    <row r="514" spans="23:23" x14ac:dyDescent="0.25">
      <c r="W514" s="24"/>
    </row>
    <row r="515" spans="23:23" x14ac:dyDescent="0.25">
      <c r="W515" s="24"/>
    </row>
    <row r="516" spans="23:23" x14ac:dyDescent="0.25">
      <c r="W516" s="24"/>
    </row>
    <row r="517" spans="23:23" x14ac:dyDescent="0.25">
      <c r="W517" s="24"/>
    </row>
    <row r="518" spans="23:23" x14ac:dyDescent="0.25">
      <c r="W518" s="24"/>
    </row>
    <row r="519" spans="23:23" x14ac:dyDescent="0.25">
      <c r="W519" s="24"/>
    </row>
    <row r="520" spans="23:23" x14ac:dyDescent="0.25">
      <c r="W520" s="24"/>
    </row>
    <row r="521" spans="23:23" x14ac:dyDescent="0.25">
      <c r="W521" s="24"/>
    </row>
    <row r="522" spans="23:23" x14ac:dyDescent="0.25">
      <c r="W522" s="24"/>
    </row>
    <row r="523" spans="23:23" x14ac:dyDescent="0.25">
      <c r="W523" s="24"/>
    </row>
    <row r="524" spans="23:23" x14ac:dyDescent="0.25">
      <c r="W524" s="24"/>
    </row>
    <row r="525" spans="23:23" x14ac:dyDescent="0.25">
      <c r="W525" s="24"/>
    </row>
    <row r="526" spans="23:23" x14ac:dyDescent="0.25">
      <c r="W526" s="24"/>
    </row>
    <row r="527" spans="23:23" x14ac:dyDescent="0.25">
      <c r="W527" s="24"/>
    </row>
    <row r="528" spans="23:23" x14ac:dyDescent="0.25">
      <c r="W528" s="24"/>
    </row>
    <row r="529" spans="23:23" x14ac:dyDescent="0.25">
      <c r="W529" s="24"/>
    </row>
    <row r="530" spans="23:23" x14ac:dyDescent="0.25">
      <c r="W530" s="24"/>
    </row>
    <row r="531" spans="23:23" x14ac:dyDescent="0.25">
      <c r="W531" s="24"/>
    </row>
    <row r="532" spans="23:23" x14ac:dyDescent="0.25">
      <c r="W532" s="24"/>
    </row>
    <row r="533" spans="23:23" x14ac:dyDescent="0.25">
      <c r="W533" s="24"/>
    </row>
    <row r="534" spans="23:23" x14ac:dyDescent="0.25">
      <c r="W534" s="24"/>
    </row>
    <row r="535" spans="23:23" x14ac:dyDescent="0.25">
      <c r="W535" s="24"/>
    </row>
    <row r="536" spans="23:23" x14ac:dyDescent="0.25">
      <c r="W536" s="24"/>
    </row>
    <row r="537" spans="23:23" x14ac:dyDescent="0.25">
      <c r="W537" s="24"/>
    </row>
    <row r="538" spans="23:23" x14ac:dyDescent="0.25">
      <c r="W538" s="24"/>
    </row>
    <row r="539" spans="23:23" x14ac:dyDescent="0.25">
      <c r="W539" s="24"/>
    </row>
    <row r="540" spans="23:23" x14ac:dyDescent="0.25">
      <c r="W540" s="24"/>
    </row>
    <row r="541" spans="23:23" x14ac:dyDescent="0.25">
      <c r="W541" s="24"/>
    </row>
    <row r="542" spans="23:23" x14ac:dyDescent="0.25">
      <c r="W542" s="24"/>
    </row>
    <row r="543" spans="23:23" x14ac:dyDescent="0.25">
      <c r="W543" s="24"/>
    </row>
    <row r="544" spans="23:23" x14ac:dyDescent="0.25">
      <c r="W544" s="24"/>
    </row>
    <row r="545" spans="23:23" x14ac:dyDescent="0.25">
      <c r="W545" s="24"/>
    </row>
    <row r="546" spans="23:23" x14ac:dyDescent="0.25">
      <c r="W546" s="24"/>
    </row>
    <row r="547" spans="23:23" x14ac:dyDescent="0.25">
      <c r="W547" s="24"/>
    </row>
    <row r="548" spans="23:23" x14ac:dyDescent="0.25">
      <c r="W548" s="24"/>
    </row>
    <row r="549" spans="23:23" x14ac:dyDescent="0.25">
      <c r="W549" s="24"/>
    </row>
    <row r="550" spans="23:23" x14ac:dyDescent="0.25">
      <c r="W550" s="24"/>
    </row>
    <row r="551" spans="23:23" x14ac:dyDescent="0.25">
      <c r="W551" s="24"/>
    </row>
    <row r="552" spans="23:23" x14ac:dyDescent="0.25">
      <c r="W552" s="24"/>
    </row>
    <row r="553" spans="23:23" x14ac:dyDescent="0.25">
      <c r="W553" s="24"/>
    </row>
    <row r="554" spans="23:23" x14ac:dyDescent="0.25">
      <c r="W554" s="24"/>
    </row>
    <row r="555" spans="23:23" x14ac:dyDescent="0.25">
      <c r="W555" s="24"/>
    </row>
    <row r="556" spans="23:23" x14ac:dyDescent="0.25">
      <c r="W556" s="24"/>
    </row>
    <row r="557" spans="23:23" x14ac:dyDescent="0.25">
      <c r="W557" s="24"/>
    </row>
    <row r="558" spans="23:23" x14ac:dyDescent="0.25">
      <c r="W558" s="24"/>
    </row>
    <row r="559" spans="23:23" x14ac:dyDescent="0.25">
      <c r="W559" s="24"/>
    </row>
    <row r="560" spans="23:23" x14ac:dyDescent="0.25">
      <c r="W560" s="24"/>
    </row>
    <row r="561" spans="23:23" x14ac:dyDescent="0.25">
      <c r="W561" s="24"/>
    </row>
    <row r="562" spans="23:23" x14ac:dyDescent="0.25">
      <c r="W562" s="24"/>
    </row>
    <row r="563" spans="23:23" x14ac:dyDescent="0.25">
      <c r="W563" s="24"/>
    </row>
    <row r="564" spans="23:23" x14ac:dyDescent="0.25">
      <c r="W564" s="24"/>
    </row>
    <row r="565" spans="23:23" x14ac:dyDescent="0.25">
      <c r="W565" s="24"/>
    </row>
    <row r="566" spans="23:23" x14ac:dyDescent="0.25">
      <c r="W566" s="24"/>
    </row>
    <row r="567" spans="23:23" x14ac:dyDescent="0.25">
      <c r="W567" s="24"/>
    </row>
    <row r="568" spans="23:23" x14ac:dyDescent="0.25">
      <c r="W568" s="24"/>
    </row>
    <row r="569" spans="23:23" x14ac:dyDescent="0.25">
      <c r="W569" s="24"/>
    </row>
    <row r="570" spans="23:23" x14ac:dyDescent="0.25">
      <c r="W570" s="24"/>
    </row>
    <row r="571" spans="23:23" x14ac:dyDescent="0.25">
      <c r="W571" s="24"/>
    </row>
    <row r="572" spans="23:23" x14ac:dyDescent="0.25">
      <c r="W572" s="24"/>
    </row>
    <row r="573" spans="23:23" x14ac:dyDescent="0.25">
      <c r="W573" s="24"/>
    </row>
    <row r="574" spans="23:23" x14ac:dyDescent="0.25">
      <c r="W574" s="24"/>
    </row>
    <row r="575" spans="23:23" x14ac:dyDescent="0.25">
      <c r="W575" s="24"/>
    </row>
    <row r="576" spans="23:23" x14ac:dyDescent="0.25">
      <c r="W576" s="24"/>
    </row>
    <row r="577" spans="23:23" x14ac:dyDescent="0.25">
      <c r="W577" s="24"/>
    </row>
    <row r="578" spans="23:23" x14ac:dyDescent="0.25">
      <c r="W578" s="24"/>
    </row>
    <row r="579" spans="23:23" x14ac:dyDescent="0.25">
      <c r="W579" s="24"/>
    </row>
    <row r="580" spans="23:23" x14ac:dyDescent="0.25">
      <c r="W580" s="24"/>
    </row>
    <row r="581" spans="23:23" x14ac:dyDescent="0.25">
      <c r="W581" s="24"/>
    </row>
    <row r="582" spans="23:23" x14ac:dyDescent="0.25">
      <c r="W582" s="24"/>
    </row>
    <row r="583" spans="23:23" x14ac:dyDescent="0.25">
      <c r="W583" s="24"/>
    </row>
    <row r="584" spans="23:23" x14ac:dyDescent="0.25">
      <c r="W584" s="24"/>
    </row>
    <row r="585" spans="23:23" x14ac:dyDescent="0.25">
      <c r="W585" s="24"/>
    </row>
    <row r="586" spans="23:23" x14ac:dyDescent="0.25">
      <c r="W586" s="24"/>
    </row>
    <row r="587" spans="23:23" x14ac:dyDescent="0.25">
      <c r="W587" s="24"/>
    </row>
    <row r="588" spans="23:23" x14ac:dyDescent="0.25">
      <c r="W588" s="24"/>
    </row>
    <row r="589" spans="23:23" x14ac:dyDescent="0.25">
      <c r="W589" s="24"/>
    </row>
    <row r="590" spans="23:23" x14ac:dyDescent="0.25">
      <c r="W590" s="24"/>
    </row>
    <row r="591" spans="23:23" x14ac:dyDescent="0.25">
      <c r="W591" s="24"/>
    </row>
    <row r="592" spans="23:23" x14ac:dyDescent="0.25">
      <c r="W592" s="24"/>
    </row>
    <row r="593" spans="23:23" x14ac:dyDescent="0.25">
      <c r="W593" s="24"/>
    </row>
    <row r="594" spans="23:23" x14ac:dyDescent="0.25">
      <c r="W594" s="24"/>
    </row>
    <row r="595" spans="23:23" x14ac:dyDescent="0.25">
      <c r="W595" s="24"/>
    </row>
    <row r="596" spans="23:23" x14ac:dyDescent="0.25">
      <c r="W596" s="24"/>
    </row>
    <row r="597" spans="23:23" x14ac:dyDescent="0.25">
      <c r="W597" s="24"/>
    </row>
    <row r="598" spans="23:23" x14ac:dyDescent="0.25">
      <c r="W598" s="24"/>
    </row>
    <row r="599" spans="23:23" x14ac:dyDescent="0.25">
      <c r="W599" s="24"/>
    </row>
    <row r="600" spans="23:23" x14ac:dyDescent="0.25">
      <c r="W600" s="24"/>
    </row>
    <row r="601" spans="23:23" x14ac:dyDescent="0.25">
      <c r="W601" s="24"/>
    </row>
    <row r="602" spans="23:23" x14ac:dyDescent="0.25">
      <c r="W602" s="24"/>
    </row>
    <row r="603" spans="23:23" x14ac:dyDescent="0.25">
      <c r="W603" s="24"/>
    </row>
    <row r="604" spans="23:23" x14ac:dyDescent="0.25">
      <c r="W604" s="24"/>
    </row>
    <row r="605" spans="23:23" x14ac:dyDescent="0.25">
      <c r="W605" s="24"/>
    </row>
    <row r="606" spans="23:23" x14ac:dyDescent="0.25">
      <c r="W606" s="24"/>
    </row>
    <row r="607" spans="23:23" x14ac:dyDescent="0.25">
      <c r="W607" s="24"/>
    </row>
    <row r="608" spans="23:23" x14ac:dyDescent="0.25">
      <c r="W608" s="24"/>
    </row>
    <row r="609" spans="23:23" x14ac:dyDescent="0.25">
      <c r="W609" s="24"/>
    </row>
    <row r="610" spans="23:23" x14ac:dyDescent="0.25">
      <c r="W610" s="24"/>
    </row>
    <row r="611" spans="23:23" x14ac:dyDescent="0.25">
      <c r="W611" s="24"/>
    </row>
    <row r="612" spans="23:23" x14ac:dyDescent="0.25">
      <c r="W612" s="24"/>
    </row>
    <row r="613" spans="23:23" x14ac:dyDescent="0.25">
      <c r="W613" s="24"/>
    </row>
    <row r="614" spans="23:23" x14ac:dyDescent="0.25">
      <c r="W614" s="24"/>
    </row>
    <row r="615" spans="23:23" x14ac:dyDescent="0.25">
      <c r="W615" s="24"/>
    </row>
    <row r="616" spans="23:23" x14ac:dyDescent="0.25">
      <c r="W616" s="24"/>
    </row>
    <row r="617" spans="23:23" x14ac:dyDescent="0.25">
      <c r="W617" s="24"/>
    </row>
    <row r="618" spans="23:23" x14ac:dyDescent="0.25">
      <c r="W618" s="24"/>
    </row>
    <row r="619" spans="23:23" x14ac:dyDescent="0.25">
      <c r="W619" s="24"/>
    </row>
    <row r="620" spans="23:23" x14ac:dyDescent="0.25">
      <c r="W620" s="24"/>
    </row>
    <row r="621" spans="23:23" x14ac:dyDescent="0.25">
      <c r="W621" s="24"/>
    </row>
    <row r="622" spans="23:23" x14ac:dyDescent="0.25">
      <c r="W622" s="24"/>
    </row>
    <row r="623" spans="23:23" x14ac:dyDescent="0.25">
      <c r="W623" s="24"/>
    </row>
    <row r="624" spans="23:23" x14ac:dyDescent="0.25">
      <c r="W624" s="24"/>
    </row>
    <row r="625" spans="23:23" x14ac:dyDescent="0.25">
      <c r="W625" s="24"/>
    </row>
    <row r="626" spans="23:23" x14ac:dyDescent="0.25">
      <c r="W626" s="24"/>
    </row>
    <row r="627" spans="23:23" x14ac:dyDescent="0.25">
      <c r="W627" s="24"/>
    </row>
    <row r="628" spans="23:23" x14ac:dyDescent="0.25">
      <c r="W628" s="24"/>
    </row>
    <row r="629" spans="23:23" x14ac:dyDescent="0.25">
      <c r="W629" s="24"/>
    </row>
    <row r="630" spans="23:23" x14ac:dyDescent="0.25">
      <c r="W630" s="24"/>
    </row>
    <row r="631" spans="23:23" x14ac:dyDescent="0.25">
      <c r="W631" s="24"/>
    </row>
    <row r="632" spans="23:23" x14ac:dyDescent="0.25">
      <c r="W632" s="24"/>
    </row>
    <row r="633" spans="23:23" x14ac:dyDescent="0.25">
      <c r="W633" s="24"/>
    </row>
    <row r="634" spans="23:23" x14ac:dyDescent="0.25">
      <c r="W634" s="24"/>
    </row>
    <row r="635" spans="23:23" x14ac:dyDescent="0.25">
      <c r="W635" s="24"/>
    </row>
    <row r="636" spans="23:23" x14ac:dyDescent="0.25">
      <c r="W636" s="24"/>
    </row>
    <row r="637" spans="23:23" x14ac:dyDescent="0.25">
      <c r="W637" s="24"/>
    </row>
    <row r="638" spans="23:23" x14ac:dyDescent="0.25">
      <c r="W638" s="24"/>
    </row>
    <row r="639" spans="23:23" x14ac:dyDescent="0.25">
      <c r="W639" s="24"/>
    </row>
    <row r="640" spans="23:23" x14ac:dyDescent="0.25">
      <c r="W640" s="24"/>
    </row>
    <row r="641" spans="23:23" x14ac:dyDescent="0.25">
      <c r="W641" s="24"/>
    </row>
    <row r="642" spans="23:23" x14ac:dyDescent="0.25">
      <c r="W642" s="24"/>
    </row>
    <row r="643" spans="23:23" x14ac:dyDescent="0.25">
      <c r="W643" s="24"/>
    </row>
    <row r="644" spans="23:23" x14ac:dyDescent="0.25">
      <c r="W644" s="24"/>
    </row>
    <row r="645" spans="23:23" x14ac:dyDescent="0.25">
      <c r="W645" s="24"/>
    </row>
    <row r="646" spans="23:23" x14ac:dyDescent="0.25">
      <c r="W646" s="24"/>
    </row>
    <row r="647" spans="23:23" x14ac:dyDescent="0.25">
      <c r="W647" s="24"/>
    </row>
    <row r="648" spans="23:23" x14ac:dyDescent="0.25">
      <c r="W648" s="24"/>
    </row>
    <row r="649" spans="23:23" x14ac:dyDescent="0.25">
      <c r="W649" s="24"/>
    </row>
    <row r="650" spans="23:23" x14ac:dyDescent="0.25">
      <c r="W650" s="24"/>
    </row>
    <row r="651" spans="23:23" x14ac:dyDescent="0.25">
      <c r="W651" s="24"/>
    </row>
    <row r="652" spans="23:23" x14ac:dyDescent="0.25">
      <c r="W652" s="24"/>
    </row>
    <row r="653" spans="23:23" x14ac:dyDescent="0.25">
      <c r="W653" s="24"/>
    </row>
    <row r="654" spans="23:23" x14ac:dyDescent="0.25">
      <c r="W654" s="24"/>
    </row>
    <row r="655" spans="23:23" x14ac:dyDescent="0.25">
      <c r="W655" s="24"/>
    </row>
    <row r="656" spans="23:23" x14ac:dyDescent="0.25">
      <c r="W656" s="24"/>
    </row>
    <row r="657" spans="23:23" x14ac:dyDescent="0.25">
      <c r="W657" s="24"/>
    </row>
    <row r="658" spans="23:23" x14ac:dyDescent="0.25">
      <c r="W658" s="24"/>
    </row>
    <row r="659" spans="23:23" x14ac:dyDescent="0.25">
      <c r="W659" s="24"/>
    </row>
    <row r="660" spans="23:23" x14ac:dyDescent="0.25">
      <c r="W660" s="24"/>
    </row>
    <row r="661" spans="23:23" x14ac:dyDescent="0.25">
      <c r="W661" s="24"/>
    </row>
    <row r="662" spans="23:23" x14ac:dyDescent="0.25">
      <c r="W662" s="24"/>
    </row>
    <row r="663" spans="23:23" x14ac:dyDescent="0.25">
      <c r="W663" s="24"/>
    </row>
    <row r="664" spans="23:23" x14ac:dyDescent="0.25">
      <c r="W664" s="24"/>
    </row>
    <row r="665" spans="23:23" x14ac:dyDescent="0.25">
      <c r="W665" s="24"/>
    </row>
    <row r="666" spans="23:23" x14ac:dyDescent="0.25">
      <c r="W666" s="24"/>
    </row>
    <row r="667" spans="23:23" x14ac:dyDescent="0.25">
      <c r="W667" s="24"/>
    </row>
    <row r="668" spans="23:23" x14ac:dyDescent="0.25">
      <c r="W668" s="24"/>
    </row>
    <row r="669" spans="23:23" x14ac:dyDescent="0.25">
      <c r="W669" s="24"/>
    </row>
    <row r="670" spans="23:23" x14ac:dyDescent="0.25">
      <c r="W670" s="24"/>
    </row>
    <row r="671" spans="23:23" x14ac:dyDescent="0.25">
      <c r="W671" s="24"/>
    </row>
    <row r="672" spans="23:23" x14ac:dyDescent="0.25">
      <c r="W672" s="24"/>
    </row>
    <row r="673" spans="23:23" x14ac:dyDescent="0.25">
      <c r="W673" s="24"/>
    </row>
    <row r="674" spans="23:23" x14ac:dyDescent="0.25">
      <c r="W674" s="24"/>
    </row>
    <row r="675" spans="23:23" x14ac:dyDescent="0.25">
      <c r="W675" s="24"/>
    </row>
    <row r="676" spans="23:23" x14ac:dyDescent="0.25">
      <c r="W676" s="24"/>
    </row>
    <row r="677" spans="23:23" x14ac:dyDescent="0.25">
      <c r="W677" s="24"/>
    </row>
    <row r="678" spans="23:23" x14ac:dyDescent="0.25">
      <c r="W678" s="24"/>
    </row>
    <row r="679" spans="23:23" x14ac:dyDescent="0.25">
      <c r="W679" s="24"/>
    </row>
    <row r="680" spans="23:23" x14ac:dyDescent="0.25">
      <c r="W680" s="24"/>
    </row>
    <row r="681" spans="23:23" x14ac:dyDescent="0.25">
      <c r="W681" s="24"/>
    </row>
    <row r="682" spans="23:23" x14ac:dyDescent="0.25">
      <c r="W682" s="24"/>
    </row>
    <row r="683" spans="23:23" x14ac:dyDescent="0.25">
      <c r="W683" s="24"/>
    </row>
    <row r="684" spans="23:23" x14ac:dyDescent="0.25">
      <c r="W684" s="24"/>
    </row>
    <row r="685" spans="23:23" x14ac:dyDescent="0.25">
      <c r="W685" s="24"/>
    </row>
    <row r="686" spans="23:23" x14ac:dyDescent="0.25">
      <c r="W686" s="24"/>
    </row>
    <row r="687" spans="23:23" x14ac:dyDescent="0.25">
      <c r="W687" s="24"/>
    </row>
    <row r="688" spans="23:23" x14ac:dyDescent="0.25">
      <c r="W688" s="24"/>
    </row>
    <row r="689" spans="23:23" x14ac:dyDescent="0.25">
      <c r="W689" s="24"/>
    </row>
    <row r="690" spans="23:23" x14ac:dyDescent="0.25">
      <c r="W690" s="24"/>
    </row>
    <row r="691" spans="23:23" x14ac:dyDescent="0.25">
      <c r="W691" s="24"/>
    </row>
    <row r="692" spans="23:23" x14ac:dyDescent="0.25">
      <c r="W692" s="24"/>
    </row>
    <row r="693" spans="23:23" x14ac:dyDescent="0.25">
      <c r="W693" s="24"/>
    </row>
    <row r="694" spans="23:23" x14ac:dyDescent="0.25">
      <c r="W694" s="24"/>
    </row>
    <row r="695" spans="23:23" x14ac:dyDescent="0.25">
      <c r="W695" s="24"/>
    </row>
    <row r="696" spans="23:23" x14ac:dyDescent="0.25">
      <c r="W696" s="24"/>
    </row>
    <row r="697" spans="23:23" x14ac:dyDescent="0.25">
      <c r="W697" s="24"/>
    </row>
    <row r="698" spans="23:23" x14ac:dyDescent="0.25">
      <c r="W698" s="24"/>
    </row>
    <row r="699" spans="23:23" x14ac:dyDescent="0.25">
      <c r="W699" s="24"/>
    </row>
    <row r="700" spans="23:23" x14ac:dyDescent="0.25">
      <c r="W700" s="24"/>
    </row>
    <row r="701" spans="23:23" x14ac:dyDescent="0.25">
      <c r="W701" s="24"/>
    </row>
    <row r="702" spans="23:23" x14ac:dyDescent="0.25">
      <c r="W702" s="24"/>
    </row>
    <row r="703" spans="23:23" x14ac:dyDescent="0.25">
      <c r="W703" s="24"/>
    </row>
    <row r="704" spans="23:23" x14ac:dyDescent="0.25">
      <c r="W704" s="24"/>
    </row>
    <row r="705" spans="23:23" x14ac:dyDescent="0.25">
      <c r="W705" s="24"/>
    </row>
    <row r="706" spans="23:23" x14ac:dyDescent="0.25">
      <c r="W706" s="24"/>
    </row>
    <row r="707" spans="23:23" x14ac:dyDescent="0.25">
      <c r="W707" s="24"/>
    </row>
    <row r="708" spans="23:23" x14ac:dyDescent="0.25">
      <c r="W708" s="24"/>
    </row>
    <row r="709" spans="23:23" x14ac:dyDescent="0.25">
      <c r="W709" s="24"/>
    </row>
    <row r="710" spans="23:23" x14ac:dyDescent="0.25">
      <c r="W710" s="24"/>
    </row>
    <row r="711" spans="23:23" x14ac:dyDescent="0.25">
      <c r="W711" s="24"/>
    </row>
    <row r="712" spans="23:23" x14ac:dyDescent="0.25">
      <c r="W712" s="24"/>
    </row>
    <row r="713" spans="23:23" x14ac:dyDescent="0.25">
      <c r="W713" s="24"/>
    </row>
    <row r="714" spans="23:23" x14ac:dyDescent="0.25">
      <c r="W714" s="24"/>
    </row>
    <row r="715" spans="23:23" x14ac:dyDescent="0.25">
      <c r="W715" s="24"/>
    </row>
    <row r="716" spans="23:23" x14ac:dyDescent="0.25">
      <c r="W716" s="24"/>
    </row>
    <row r="717" spans="23:23" x14ac:dyDescent="0.25">
      <c r="W717" s="24"/>
    </row>
    <row r="718" spans="23:23" x14ac:dyDescent="0.25">
      <c r="W718" s="24"/>
    </row>
    <row r="719" spans="23:23" x14ac:dyDescent="0.25">
      <c r="W719" s="24"/>
    </row>
    <row r="720" spans="23:23" x14ac:dyDescent="0.25">
      <c r="W720" s="24"/>
    </row>
    <row r="721" spans="23:23" x14ac:dyDescent="0.25">
      <c r="W721" s="24"/>
    </row>
    <row r="722" spans="23:23" x14ac:dyDescent="0.25">
      <c r="W722" s="24"/>
    </row>
    <row r="723" spans="23:23" x14ac:dyDescent="0.25">
      <c r="W723" s="24"/>
    </row>
    <row r="724" spans="23:23" x14ac:dyDescent="0.25">
      <c r="W724" s="24"/>
    </row>
    <row r="725" spans="23:23" x14ac:dyDescent="0.25">
      <c r="W725" s="24"/>
    </row>
    <row r="726" spans="23:23" x14ac:dyDescent="0.25">
      <c r="W726" s="24"/>
    </row>
    <row r="727" spans="23:23" x14ac:dyDescent="0.25">
      <c r="W727" s="24"/>
    </row>
    <row r="728" spans="23:23" x14ac:dyDescent="0.25">
      <c r="W728" s="24"/>
    </row>
    <row r="729" spans="23:23" x14ac:dyDescent="0.25">
      <c r="W729" s="24"/>
    </row>
    <row r="730" spans="23:23" x14ac:dyDescent="0.25">
      <c r="W730" s="24"/>
    </row>
    <row r="731" spans="23:23" x14ac:dyDescent="0.25">
      <c r="W731" s="24"/>
    </row>
    <row r="732" spans="23:23" x14ac:dyDescent="0.25">
      <c r="W732" s="24"/>
    </row>
    <row r="733" spans="23:23" x14ac:dyDescent="0.25">
      <c r="W733" s="24"/>
    </row>
    <row r="734" spans="23:23" x14ac:dyDescent="0.25">
      <c r="W734" s="24"/>
    </row>
    <row r="735" spans="23:23" x14ac:dyDescent="0.25">
      <c r="W735" s="24"/>
    </row>
    <row r="736" spans="23:23" x14ac:dyDescent="0.25">
      <c r="W736" s="24"/>
    </row>
    <row r="737" spans="23:23" x14ac:dyDescent="0.25">
      <c r="W737" s="24"/>
    </row>
    <row r="738" spans="23:23" x14ac:dyDescent="0.25">
      <c r="W738" s="24"/>
    </row>
    <row r="739" spans="23:23" x14ac:dyDescent="0.25">
      <c r="W739" s="24"/>
    </row>
    <row r="740" spans="23:23" x14ac:dyDescent="0.25">
      <c r="W740" s="24"/>
    </row>
    <row r="741" spans="23:23" x14ac:dyDescent="0.25">
      <c r="W741" s="24"/>
    </row>
    <row r="742" spans="23:23" x14ac:dyDescent="0.25">
      <c r="W742" s="24"/>
    </row>
    <row r="743" spans="23:23" x14ac:dyDescent="0.25">
      <c r="W743" s="24"/>
    </row>
    <row r="744" spans="23:23" x14ac:dyDescent="0.25">
      <c r="W744" s="24"/>
    </row>
    <row r="745" spans="23:23" x14ac:dyDescent="0.25">
      <c r="W745" s="24"/>
    </row>
    <row r="746" spans="23:23" x14ac:dyDescent="0.25">
      <c r="W746" s="24"/>
    </row>
    <row r="747" spans="23:23" x14ac:dyDescent="0.25">
      <c r="W747" s="24"/>
    </row>
    <row r="748" spans="23:23" x14ac:dyDescent="0.25">
      <c r="W748" s="24"/>
    </row>
    <row r="749" spans="23:23" x14ac:dyDescent="0.25">
      <c r="W749" s="24"/>
    </row>
    <row r="750" spans="23:23" x14ac:dyDescent="0.25">
      <c r="W750" s="24"/>
    </row>
    <row r="751" spans="23:23" x14ac:dyDescent="0.25">
      <c r="W751" s="24"/>
    </row>
    <row r="752" spans="23:23" x14ac:dyDescent="0.25">
      <c r="W752" s="24"/>
    </row>
    <row r="753" spans="23:23" x14ac:dyDescent="0.25">
      <c r="W753" s="24"/>
    </row>
    <row r="754" spans="23:23" x14ac:dyDescent="0.25">
      <c r="W754" s="24"/>
    </row>
    <row r="755" spans="23:23" x14ac:dyDescent="0.25">
      <c r="W755" s="24"/>
    </row>
    <row r="756" spans="23:23" x14ac:dyDescent="0.25">
      <c r="W756" s="24"/>
    </row>
    <row r="757" spans="23:23" x14ac:dyDescent="0.25">
      <c r="W757" s="24"/>
    </row>
    <row r="758" spans="23:23" x14ac:dyDescent="0.25">
      <c r="W758" s="24"/>
    </row>
    <row r="759" spans="23:23" x14ac:dyDescent="0.25">
      <c r="W759" s="24"/>
    </row>
    <row r="760" spans="23:23" x14ac:dyDescent="0.25">
      <c r="W760" s="24"/>
    </row>
    <row r="761" spans="23:23" x14ac:dyDescent="0.25">
      <c r="W761" s="24"/>
    </row>
    <row r="762" spans="23:23" x14ac:dyDescent="0.25">
      <c r="W762" s="24"/>
    </row>
    <row r="763" spans="23:23" x14ac:dyDescent="0.25">
      <c r="W763" s="24"/>
    </row>
    <row r="764" spans="23:23" x14ac:dyDescent="0.25">
      <c r="W764" s="24"/>
    </row>
    <row r="765" spans="23:23" x14ac:dyDescent="0.25">
      <c r="W765" s="24"/>
    </row>
    <row r="766" spans="23:23" x14ac:dyDescent="0.25">
      <c r="W766" s="24"/>
    </row>
    <row r="767" spans="23:23" x14ac:dyDescent="0.25">
      <c r="W767" s="24"/>
    </row>
    <row r="768" spans="23:23" x14ac:dyDescent="0.25">
      <c r="W768" s="24"/>
    </row>
    <row r="769" spans="23:23" x14ac:dyDescent="0.25">
      <c r="W769" s="24"/>
    </row>
    <row r="770" spans="23:23" x14ac:dyDescent="0.25">
      <c r="W770" s="24"/>
    </row>
    <row r="771" spans="23:23" x14ac:dyDescent="0.25">
      <c r="W771" s="24"/>
    </row>
    <row r="772" spans="23:23" x14ac:dyDescent="0.25">
      <c r="W772" s="24"/>
    </row>
    <row r="773" spans="23:23" x14ac:dyDescent="0.25">
      <c r="W773" s="24"/>
    </row>
    <row r="774" spans="23:23" x14ac:dyDescent="0.25">
      <c r="W774" s="24"/>
    </row>
    <row r="775" spans="23:23" x14ac:dyDescent="0.25">
      <c r="W775" s="24"/>
    </row>
    <row r="776" spans="23:23" x14ac:dyDescent="0.25">
      <c r="W776" s="24"/>
    </row>
    <row r="777" spans="23:23" x14ac:dyDescent="0.25">
      <c r="W777" s="24"/>
    </row>
    <row r="778" spans="23:23" x14ac:dyDescent="0.25">
      <c r="W778" s="24"/>
    </row>
    <row r="779" spans="23:23" x14ac:dyDescent="0.25">
      <c r="W779" s="24"/>
    </row>
    <row r="780" spans="23:23" x14ac:dyDescent="0.25">
      <c r="W780" s="24"/>
    </row>
    <row r="781" spans="23:23" x14ac:dyDescent="0.25">
      <c r="W781" s="24"/>
    </row>
    <row r="782" spans="23:23" x14ac:dyDescent="0.25">
      <c r="W782" s="24"/>
    </row>
    <row r="783" spans="23:23" x14ac:dyDescent="0.25">
      <c r="W783" s="24"/>
    </row>
    <row r="784" spans="23:23" x14ac:dyDescent="0.25">
      <c r="W784" s="24"/>
    </row>
    <row r="785" spans="23:23" x14ac:dyDescent="0.25">
      <c r="W785" s="24"/>
    </row>
    <row r="786" spans="23:23" x14ac:dyDescent="0.25">
      <c r="W786" s="24"/>
    </row>
    <row r="787" spans="23:23" x14ac:dyDescent="0.25">
      <c r="W787" s="24"/>
    </row>
    <row r="788" spans="23:23" x14ac:dyDescent="0.25">
      <c r="W788" s="24"/>
    </row>
    <row r="789" spans="23:23" x14ac:dyDescent="0.25">
      <c r="W789" s="24"/>
    </row>
    <row r="790" spans="23:23" x14ac:dyDescent="0.25">
      <c r="W790" s="24"/>
    </row>
    <row r="791" spans="23:23" x14ac:dyDescent="0.25">
      <c r="W791" s="24"/>
    </row>
    <row r="792" spans="23:23" x14ac:dyDescent="0.25">
      <c r="W792" s="24"/>
    </row>
    <row r="793" spans="23:23" x14ac:dyDescent="0.25">
      <c r="W793" s="24"/>
    </row>
    <row r="794" spans="23:23" x14ac:dyDescent="0.25">
      <c r="W794" s="24"/>
    </row>
    <row r="795" spans="23:23" x14ac:dyDescent="0.25">
      <c r="W795" s="24"/>
    </row>
    <row r="796" spans="23:23" x14ac:dyDescent="0.25">
      <c r="W796" s="24"/>
    </row>
    <row r="797" spans="23:23" x14ac:dyDescent="0.25">
      <c r="W797" s="24"/>
    </row>
    <row r="798" spans="23:23" x14ac:dyDescent="0.25">
      <c r="W798" s="24"/>
    </row>
    <row r="799" spans="23:23" x14ac:dyDescent="0.25">
      <c r="W799" s="24"/>
    </row>
    <row r="800" spans="23:23" x14ac:dyDescent="0.25">
      <c r="W800" s="24"/>
    </row>
    <row r="801" spans="23:23" x14ac:dyDescent="0.25">
      <c r="W801" s="24"/>
    </row>
    <row r="802" spans="23:23" x14ac:dyDescent="0.25">
      <c r="W802" s="24"/>
    </row>
    <row r="803" spans="23:23" x14ac:dyDescent="0.25">
      <c r="W803" s="24"/>
    </row>
    <row r="804" spans="23:23" x14ac:dyDescent="0.25">
      <c r="W804" s="24"/>
    </row>
    <row r="805" spans="23:23" x14ac:dyDescent="0.25">
      <c r="W805" s="24"/>
    </row>
    <row r="806" spans="23:23" x14ac:dyDescent="0.25">
      <c r="W806" s="24"/>
    </row>
    <row r="807" spans="23:23" x14ac:dyDescent="0.25">
      <c r="W807" s="24"/>
    </row>
    <row r="808" spans="23:23" x14ac:dyDescent="0.25">
      <c r="W808" s="24"/>
    </row>
    <row r="809" spans="23:23" x14ac:dyDescent="0.25">
      <c r="W809" s="24"/>
    </row>
    <row r="810" spans="23:23" x14ac:dyDescent="0.25">
      <c r="W810" s="24"/>
    </row>
    <row r="811" spans="23:23" x14ac:dyDescent="0.25">
      <c r="W811" s="24"/>
    </row>
    <row r="812" spans="23:23" x14ac:dyDescent="0.25">
      <c r="W812" s="24"/>
    </row>
    <row r="813" spans="23:23" x14ac:dyDescent="0.25">
      <c r="W813" s="24"/>
    </row>
    <row r="814" spans="23:23" x14ac:dyDescent="0.25">
      <c r="W814" s="24"/>
    </row>
    <row r="815" spans="23:23" x14ac:dyDescent="0.25">
      <c r="W815" s="24"/>
    </row>
    <row r="816" spans="23:23" x14ac:dyDescent="0.25">
      <c r="W816" s="24"/>
    </row>
    <row r="817" spans="23:23" x14ac:dyDescent="0.25">
      <c r="W817" s="24"/>
    </row>
    <row r="818" spans="23:23" x14ac:dyDescent="0.25">
      <c r="W818" s="24"/>
    </row>
    <row r="819" spans="23:23" x14ac:dyDescent="0.25">
      <c r="W819" s="24"/>
    </row>
    <row r="820" spans="23:23" x14ac:dyDescent="0.25">
      <c r="W820" s="24"/>
    </row>
    <row r="821" spans="23:23" x14ac:dyDescent="0.25">
      <c r="W821" s="24"/>
    </row>
    <row r="822" spans="23:23" x14ac:dyDescent="0.25">
      <c r="W822" s="24"/>
    </row>
    <row r="823" spans="23:23" x14ac:dyDescent="0.25">
      <c r="W823" s="24"/>
    </row>
    <row r="824" spans="23:23" x14ac:dyDescent="0.25">
      <c r="W824" s="24"/>
    </row>
    <row r="825" spans="23:23" x14ac:dyDescent="0.25">
      <c r="W825" s="24"/>
    </row>
    <row r="826" spans="23:23" x14ac:dyDescent="0.25">
      <c r="W826" s="24"/>
    </row>
    <row r="827" spans="23:23" x14ac:dyDescent="0.25">
      <c r="W827" s="24"/>
    </row>
    <row r="828" spans="23:23" x14ac:dyDescent="0.25">
      <c r="W828" s="24"/>
    </row>
    <row r="829" spans="23:23" x14ac:dyDescent="0.25">
      <c r="W829" s="24"/>
    </row>
    <row r="830" spans="23:23" x14ac:dyDescent="0.25">
      <c r="W830" s="24"/>
    </row>
    <row r="831" spans="23:23" x14ac:dyDescent="0.25">
      <c r="W831" s="24"/>
    </row>
    <row r="832" spans="23:23" x14ac:dyDescent="0.25">
      <c r="W832" s="24"/>
    </row>
    <row r="833" spans="23:23" x14ac:dyDescent="0.25">
      <c r="W833" s="24"/>
    </row>
    <row r="834" spans="23:23" x14ac:dyDescent="0.25">
      <c r="W834" s="24"/>
    </row>
    <row r="835" spans="23:23" x14ac:dyDescent="0.25">
      <c r="W835" s="24"/>
    </row>
    <row r="836" spans="23:23" x14ac:dyDescent="0.25">
      <c r="W836" s="24"/>
    </row>
    <row r="837" spans="23:23" x14ac:dyDescent="0.25">
      <c r="W837" s="24"/>
    </row>
    <row r="838" spans="23:23" x14ac:dyDescent="0.25">
      <c r="W838" s="24"/>
    </row>
    <row r="839" spans="23:23" x14ac:dyDescent="0.25">
      <c r="W839" s="24"/>
    </row>
    <row r="840" spans="23:23" x14ac:dyDescent="0.25">
      <c r="W840" s="24"/>
    </row>
    <row r="841" spans="23:23" x14ac:dyDescent="0.25">
      <c r="W841" s="24"/>
    </row>
    <row r="842" spans="23:23" x14ac:dyDescent="0.25">
      <c r="W842" s="24"/>
    </row>
    <row r="843" spans="23:23" x14ac:dyDescent="0.25">
      <c r="W843" s="24"/>
    </row>
    <row r="844" spans="23:23" x14ac:dyDescent="0.25">
      <c r="W844" s="24"/>
    </row>
    <row r="845" spans="23:23" x14ac:dyDescent="0.25">
      <c r="W845" s="24"/>
    </row>
    <row r="846" spans="23:23" x14ac:dyDescent="0.25">
      <c r="W846" s="24"/>
    </row>
    <row r="847" spans="23:23" x14ac:dyDescent="0.25">
      <c r="W847" s="24"/>
    </row>
    <row r="848" spans="23:23" x14ac:dyDescent="0.25">
      <c r="W848" s="24"/>
    </row>
    <row r="849" spans="23:23" x14ac:dyDescent="0.25">
      <c r="W849" s="24"/>
    </row>
    <row r="850" spans="23:23" x14ac:dyDescent="0.25">
      <c r="W850" s="24"/>
    </row>
    <row r="851" spans="23:23" x14ac:dyDescent="0.25">
      <c r="W851" s="24"/>
    </row>
    <row r="852" spans="23:23" x14ac:dyDescent="0.25">
      <c r="W852" s="24"/>
    </row>
    <row r="853" spans="23:23" x14ac:dyDescent="0.25">
      <c r="W853" s="24"/>
    </row>
    <row r="854" spans="23:23" x14ac:dyDescent="0.25">
      <c r="W854" s="24"/>
    </row>
    <row r="855" spans="23:23" x14ac:dyDescent="0.25">
      <c r="W855" s="24"/>
    </row>
    <row r="856" spans="23:23" x14ac:dyDescent="0.25">
      <c r="W856" s="24"/>
    </row>
    <row r="857" spans="23:23" x14ac:dyDescent="0.25">
      <c r="W857" s="24"/>
    </row>
    <row r="858" spans="23:23" x14ac:dyDescent="0.25">
      <c r="W858" s="24"/>
    </row>
    <row r="859" spans="23:23" x14ac:dyDescent="0.25">
      <c r="W859" s="24"/>
    </row>
    <row r="860" spans="23:23" x14ac:dyDescent="0.25">
      <c r="W860" s="24"/>
    </row>
    <row r="861" spans="23:23" x14ac:dyDescent="0.25">
      <c r="W861" s="24"/>
    </row>
    <row r="862" spans="23:23" x14ac:dyDescent="0.25">
      <c r="W862" s="24"/>
    </row>
    <row r="863" spans="23:23" x14ac:dyDescent="0.25">
      <c r="W863" s="24"/>
    </row>
    <row r="864" spans="23:23" x14ac:dyDescent="0.25">
      <c r="W864" s="24"/>
    </row>
    <row r="865" spans="23:23" x14ac:dyDescent="0.25">
      <c r="W865" s="24"/>
    </row>
    <row r="866" spans="23:23" x14ac:dyDescent="0.25">
      <c r="W866" s="24"/>
    </row>
    <row r="867" spans="23:23" x14ac:dyDescent="0.25">
      <c r="W867" s="24"/>
    </row>
    <row r="868" spans="23:23" x14ac:dyDescent="0.25">
      <c r="W868" s="24"/>
    </row>
    <row r="869" spans="23:23" x14ac:dyDescent="0.25">
      <c r="W869" s="24"/>
    </row>
    <row r="870" spans="23:23" x14ac:dyDescent="0.25">
      <c r="W870" s="24"/>
    </row>
    <row r="871" spans="23:23" x14ac:dyDescent="0.25">
      <c r="W871" s="24"/>
    </row>
    <row r="872" spans="23:23" x14ac:dyDescent="0.25">
      <c r="W872" s="24"/>
    </row>
    <row r="873" spans="23:23" x14ac:dyDescent="0.25">
      <c r="W873" s="24"/>
    </row>
    <row r="874" spans="23:23" x14ac:dyDescent="0.25">
      <c r="W874" s="24"/>
    </row>
    <row r="875" spans="23:23" x14ac:dyDescent="0.25">
      <c r="W875" s="24"/>
    </row>
    <row r="876" spans="23:23" x14ac:dyDescent="0.25">
      <c r="W876" s="24"/>
    </row>
    <row r="877" spans="23:23" x14ac:dyDescent="0.25">
      <c r="W877" s="24"/>
    </row>
    <row r="878" spans="23:23" x14ac:dyDescent="0.25">
      <c r="W878" s="24"/>
    </row>
    <row r="879" spans="23:23" x14ac:dyDescent="0.25">
      <c r="W879" s="24"/>
    </row>
    <row r="880" spans="23:23" x14ac:dyDescent="0.25">
      <c r="W880" s="24"/>
    </row>
    <row r="881" spans="23:23" x14ac:dyDescent="0.25">
      <c r="W881" s="24"/>
    </row>
    <row r="882" spans="23:23" x14ac:dyDescent="0.25">
      <c r="W882" s="24"/>
    </row>
    <row r="883" spans="23:23" x14ac:dyDescent="0.25">
      <c r="W883" s="24"/>
    </row>
    <row r="884" spans="23:23" x14ac:dyDescent="0.25">
      <c r="W884" s="24"/>
    </row>
    <row r="885" spans="23:23" x14ac:dyDescent="0.25">
      <c r="W885" s="24"/>
    </row>
    <row r="886" spans="23:23" x14ac:dyDescent="0.25">
      <c r="W886" s="24"/>
    </row>
    <row r="887" spans="23:23" x14ac:dyDescent="0.25">
      <c r="W887" s="24"/>
    </row>
    <row r="888" spans="23:23" x14ac:dyDescent="0.25">
      <c r="W888" s="24"/>
    </row>
    <row r="889" spans="23:23" x14ac:dyDescent="0.25">
      <c r="W889" s="24"/>
    </row>
    <row r="890" spans="23:23" x14ac:dyDescent="0.25">
      <c r="W890" s="24"/>
    </row>
    <row r="891" spans="23:23" x14ac:dyDescent="0.25">
      <c r="W891" s="24"/>
    </row>
    <row r="892" spans="23:23" x14ac:dyDescent="0.25">
      <c r="W892" s="24"/>
    </row>
    <row r="893" spans="23:23" x14ac:dyDescent="0.25">
      <c r="W893" s="24"/>
    </row>
    <row r="894" spans="23:23" x14ac:dyDescent="0.25">
      <c r="W894" s="24"/>
    </row>
    <row r="895" spans="23:23" x14ac:dyDescent="0.25">
      <c r="W895" s="24"/>
    </row>
    <row r="896" spans="23:23" x14ac:dyDescent="0.25">
      <c r="W896" s="24"/>
    </row>
    <row r="897" spans="23:23" x14ac:dyDescent="0.25">
      <c r="W897" s="24"/>
    </row>
    <row r="898" spans="23:23" x14ac:dyDescent="0.25">
      <c r="W898" s="24"/>
    </row>
    <row r="899" spans="23:23" x14ac:dyDescent="0.25">
      <c r="W899" s="24"/>
    </row>
    <row r="900" spans="23:23" x14ac:dyDescent="0.25">
      <c r="W900" s="24"/>
    </row>
    <row r="901" spans="23:23" x14ac:dyDescent="0.25">
      <c r="W901" s="24"/>
    </row>
    <row r="902" spans="23:23" x14ac:dyDescent="0.25">
      <c r="W902" s="24"/>
    </row>
    <row r="903" spans="23:23" x14ac:dyDescent="0.25">
      <c r="W903" s="24"/>
    </row>
    <row r="904" spans="23:23" x14ac:dyDescent="0.25">
      <c r="W904" s="24"/>
    </row>
    <row r="905" spans="23:23" x14ac:dyDescent="0.25">
      <c r="W905" s="24"/>
    </row>
    <row r="906" spans="23:23" x14ac:dyDescent="0.25">
      <c r="W906" s="24"/>
    </row>
    <row r="907" spans="23:23" x14ac:dyDescent="0.25">
      <c r="W907" s="24"/>
    </row>
    <row r="908" spans="23:23" x14ac:dyDescent="0.25">
      <c r="W908" s="24"/>
    </row>
    <row r="909" spans="23:23" x14ac:dyDescent="0.25">
      <c r="W909" s="24"/>
    </row>
    <row r="910" spans="23:23" x14ac:dyDescent="0.25">
      <c r="W910" s="24"/>
    </row>
    <row r="911" spans="23:23" x14ac:dyDescent="0.25">
      <c r="W911" s="24"/>
    </row>
    <row r="912" spans="23:23" x14ac:dyDescent="0.25">
      <c r="W912" s="24"/>
    </row>
    <row r="913" spans="23:23" x14ac:dyDescent="0.25">
      <c r="W913" s="24"/>
    </row>
    <row r="914" spans="23:23" x14ac:dyDescent="0.25">
      <c r="W914" s="24"/>
    </row>
    <row r="915" spans="23:23" x14ac:dyDescent="0.25">
      <c r="W915" s="24"/>
    </row>
    <row r="916" spans="23:23" x14ac:dyDescent="0.25">
      <c r="W916" s="24"/>
    </row>
    <row r="917" spans="23:23" x14ac:dyDescent="0.25">
      <c r="W917" s="24"/>
    </row>
    <row r="918" spans="23:23" x14ac:dyDescent="0.25">
      <c r="W918" s="24"/>
    </row>
    <row r="919" spans="23:23" x14ac:dyDescent="0.25">
      <c r="W919" s="24"/>
    </row>
    <row r="920" spans="23:23" x14ac:dyDescent="0.25">
      <c r="W920" s="24"/>
    </row>
    <row r="921" spans="23:23" x14ac:dyDescent="0.25">
      <c r="W921" s="24"/>
    </row>
    <row r="922" spans="23:23" x14ac:dyDescent="0.25">
      <c r="W922" s="24"/>
    </row>
    <row r="923" spans="23:23" x14ac:dyDescent="0.25">
      <c r="W923" s="24"/>
    </row>
    <row r="924" spans="23:23" x14ac:dyDescent="0.25">
      <c r="W924" s="24"/>
    </row>
    <row r="925" spans="23:23" x14ac:dyDescent="0.25">
      <c r="W925" s="24"/>
    </row>
    <row r="926" spans="23:23" x14ac:dyDescent="0.25">
      <c r="W926" s="24"/>
    </row>
    <row r="927" spans="23:23" x14ac:dyDescent="0.25">
      <c r="W927" s="24"/>
    </row>
    <row r="928" spans="23:23" x14ac:dyDescent="0.25">
      <c r="W928" s="24"/>
    </row>
    <row r="929" spans="23:23" x14ac:dyDescent="0.25">
      <c r="W929" s="24"/>
    </row>
    <row r="930" spans="23:23" x14ac:dyDescent="0.25">
      <c r="W930" s="24"/>
    </row>
    <row r="931" spans="23:23" x14ac:dyDescent="0.25">
      <c r="W931" s="24"/>
    </row>
    <row r="932" spans="23:23" x14ac:dyDescent="0.25">
      <c r="W932" s="24"/>
    </row>
    <row r="933" spans="23:23" x14ac:dyDescent="0.25">
      <c r="W933" s="24"/>
    </row>
    <row r="934" spans="23:23" x14ac:dyDescent="0.25">
      <c r="W934" s="24"/>
    </row>
    <row r="935" spans="23:23" x14ac:dyDescent="0.25">
      <c r="W935" s="24"/>
    </row>
    <row r="936" spans="23:23" x14ac:dyDescent="0.25">
      <c r="W936" s="24"/>
    </row>
    <row r="937" spans="23:23" x14ac:dyDescent="0.25">
      <c r="W937" s="24"/>
    </row>
    <row r="938" spans="23:23" x14ac:dyDescent="0.25">
      <c r="W938" s="24"/>
    </row>
    <row r="939" spans="23:23" x14ac:dyDescent="0.25">
      <c r="W939" s="24"/>
    </row>
    <row r="940" spans="23:23" x14ac:dyDescent="0.25">
      <c r="W940" s="24"/>
    </row>
    <row r="941" spans="23:23" x14ac:dyDescent="0.25">
      <c r="W941" s="24"/>
    </row>
    <row r="942" spans="23:23" x14ac:dyDescent="0.25">
      <c r="W942" s="24"/>
    </row>
    <row r="943" spans="23:23" x14ac:dyDescent="0.25">
      <c r="W943" s="24"/>
    </row>
    <row r="944" spans="23:23" x14ac:dyDescent="0.25">
      <c r="W944" s="24"/>
    </row>
    <row r="945" spans="23:23" x14ac:dyDescent="0.25">
      <c r="W945" s="24"/>
    </row>
    <row r="946" spans="23:23" x14ac:dyDescent="0.25">
      <c r="W946" s="24"/>
    </row>
    <row r="947" spans="23:23" x14ac:dyDescent="0.25">
      <c r="W947" s="24"/>
    </row>
    <row r="948" spans="23:23" x14ac:dyDescent="0.25">
      <c r="W948" s="24"/>
    </row>
    <row r="949" spans="23:23" x14ac:dyDescent="0.25">
      <c r="W949" s="24"/>
    </row>
    <row r="950" spans="23:23" x14ac:dyDescent="0.25">
      <c r="W950" s="24"/>
    </row>
    <row r="951" spans="23:23" x14ac:dyDescent="0.25">
      <c r="W951" s="24"/>
    </row>
    <row r="952" spans="23:23" x14ac:dyDescent="0.25">
      <c r="W952" s="24"/>
    </row>
  </sheetData>
  <mergeCells count="35">
    <mergeCell ref="E25:F25"/>
    <mergeCell ref="E32:F32"/>
    <mergeCell ref="E38:F38"/>
    <mergeCell ref="E42:F42"/>
    <mergeCell ref="E46:F46"/>
    <mergeCell ref="B65:C65"/>
    <mergeCell ref="D65:K65"/>
    <mergeCell ref="E54:F54"/>
    <mergeCell ref="O34:P35"/>
    <mergeCell ref="I128:I132"/>
    <mergeCell ref="D56:F56"/>
    <mergeCell ref="O36:P36"/>
    <mergeCell ref="D58:F58"/>
    <mergeCell ref="D60:F60"/>
    <mergeCell ref="D62:F62"/>
    <mergeCell ref="G62:J62"/>
    <mergeCell ref="H53:I60"/>
    <mergeCell ref="E50:F50"/>
    <mergeCell ref="B67:K67"/>
    <mergeCell ref="O32:P32"/>
    <mergeCell ref="O28:P28"/>
    <mergeCell ref="I20:I21"/>
    <mergeCell ref="H20:H21"/>
    <mergeCell ref="O27:P27"/>
    <mergeCell ref="O22:P22"/>
    <mergeCell ref="O23:P24"/>
    <mergeCell ref="O30:P31"/>
    <mergeCell ref="H18:H19"/>
    <mergeCell ref="I18:I19"/>
    <mergeCell ref="B1:K1"/>
    <mergeCell ref="D23:F23"/>
    <mergeCell ref="F5:I6"/>
    <mergeCell ref="F7:I7"/>
    <mergeCell ref="C5:C6"/>
    <mergeCell ref="D5:D6"/>
  </mergeCells>
  <conditionalFormatting sqref="O23:P24">
    <cfRule type="expression" dxfId="1" priority="14">
      <formula>$O$23&lt;$F$19</formula>
    </cfRule>
    <cfRule type="expression" dxfId="0" priority="15">
      <formula>$O$23&gt;=$F$19</formula>
    </cfRule>
  </conditionalFormatting>
  <dataValidations count="4">
    <dataValidation type="list" allowBlank="1" showInputMessage="1" showErrorMessage="1" sqref="E5:E6" xr:uid="{00000000-0002-0000-0100-000000000000}">
      <formula1>$C$127:$G$127</formula1>
    </dataValidation>
    <dataValidation type="list" allowBlank="1" showInputMessage="1" showErrorMessage="1" sqref="E7" xr:uid="{00000000-0002-0000-0100-000001000000}">
      <formula1>$C$142:$C$143</formula1>
    </dataValidation>
    <dataValidation type="list" allowBlank="1" showInputMessage="1" showErrorMessage="1" sqref="D12" xr:uid="{00000000-0002-0000-0100-000002000000}">
      <formula1>$C$138:$C$140</formula1>
    </dataValidation>
    <dataValidation type="custom" allowBlank="1" showInputMessage="1" showErrorMessage="1" sqref="D8 D9 D10 D14" xr:uid="{00000000-0002-0000-0100-000003000000}">
      <formula1>ISNUMBER(D8)</formula1>
    </dataValidation>
  </dataValidations>
  <pageMargins left="0.39370078740157483" right="0.39370078740157483" top="0.35433070866141736" bottom="0.35433070866141736" header="0.31496062992125984" footer="0.31496062992125984"/>
  <pageSetup paperSize="9" scale="55" fitToWidth="2" orientation="portrait" r:id="rId1"/>
  <colBreaks count="1" manualBreakCount="1">
    <brk id="11" max="75" man="1"/>
  </colBreaks>
  <ignoredErrors>
    <ignoredError sqref="G23" evalError="1"/>
    <ignoredError sqref="D32"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OUTIL_SIMULATION_CIFA_2022</vt:lpstr>
      <vt:lpstr>Simulation budgétaire</vt:lpstr>
      <vt:lpstr>OUTIL_SIMULATION_CIFA_2022!Zone_d_impression</vt:lpstr>
      <vt:lpstr>'Simulation budgétaire'!Zone_d_impression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Michael SAVOY</cp:lastModifiedBy>
  <cp:lastPrinted>2021-10-20T12:47:02Z</cp:lastPrinted>
  <dcterms:created xsi:type="dcterms:W3CDTF">2015-03-13T09:32:21Z</dcterms:created>
  <dcterms:modified xsi:type="dcterms:W3CDTF">2021-10-20T15:47:17Z</dcterms:modified>
</cp:coreProperties>
</file>