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tid\Downloads\OUTILS A PULBIER\OUTILS A PULBIER\DIAGNOTIC\"/>
    </mc:Choice>
  </mc:AlternateContent>
  <xr:revisionPtr revIDLastSave="0" documentId="13_ncr:1_{C3600ADB-361C-4B84-883F-18BC44D3508D}" xr6:coauthVersionLast="47" xr6:coauthVersionMax="47" xr10:uidLastSave="{00000000-0000-0000-0000-000000000000}"/>
  <bookViews>
    <workbookView showSheetTabs="0" xWindow="-110" yWindow="-110" windowWidth="19420" windowHeight="11500" tabRatio="699" firstSheet="8" activeTab="1" xr2:uid="{00000000-000D-0000-FFFF-FFFF00000000}"/>
  </bookViews>
  <sheets>
    <sheet name="Accueil" sheetId="47" r:id="rId1"/>
    <sheet name="Objectifs et mode d'emploi" sheetId="49" r:id="rId2"/>
    <sheet name="Commencer le diagnostic" sheetId="48" r:id="rId3"/>
    <sheet name="Synthèse du référentiel" sheetId="44" r:id="rId4"/>
    <sheet name="Activité Accueil" sheetId="18" r:id="rId5"/>
    <sheet name="Compétences Accueil" sheetId="26" r:id="rId6"/>
    <sheet name="Activité Accompagnement" sheetId="33" r:id="rId7"/>
    <sheet name="Compétences Accompagnement" sheetId="14" r:id="rId8"/>
    <sheet name="Activité Continuité" sheetId="36" r:id="rId9"/>
    <sheet name="Compétences Continuité" sheetId="15" r:id="rId10"/>
    <sheet name="Synthèse des points forts" sheetId="27" r:id="rId11"/>
    <sheet name="Synthèse des points à améliorer" sheetId="24" r:id="rId12"/>
    <sheet name="Règles du jeu" sheetId="50" r:id="rId13"/>
  </sheets>
  <definedNames>
    <definedName name="_xlcn.WorksheetConnection_Feuil2A1A261" hidden="1">'Activité Accueil'!$B$2:$B$27</definedName>
    <definedName name="_xlcn.WorksheetConnection_Feuil2A2D271" hidden="1">'Activité Accueil'!$B$2:$E$27</definedName>
    <definedName name="_xlcn.WorksheetConnection_Feuil2A5D151" hidden="1">'Activité Accueil'!$B$5:$E$15</definedName>
    <definedName name="Niveaudemaitrise">'Activité Accueil'!$B$42:$B$46</definedName>
    <definedName name="pertinence">'Activité Accueil'!$B$63:$B$66</definedName>
    <definedName name="sentiment">'Activité Accueil'!$B$49:$B$60</definedName>
    <definedName name="sentimentprocuré">'Activité Accueil'!$B$49:$B$60</definedName>
    <definedName name="_xlnm.Print_Area" localSheetId="6">'Activité Accompagnement'!$B$1:$E$39,'Activité Accompagnement'!$H$1:$Q$133</definedName>
    <definedName name="_xlnm.Print_Area" localSheetId="4">'Activité Accueil'!$A$1:$E$39,'Activité Accueil'!$F$3:$Q$138</definedName>
    <definedName name="_xlnm.Print_Area" localSheetId="8">'Activité Continuité'!$A$1:$E$39,'Activité Continuité'!$G$3:$P$144</definedName>
    <definedName name="_xlnm.Print_Area" localSheetId="7">'Compétences Accompagnement'!$A$1:$C$114</definedName>
    <definedName name="_xlnm.Print_Area" localSheetId="5">'Compétences Accueil'!$B$1:$C$109</definedName>
    <definedName name="_xlnm.Print_Area" localSheetId="9">'Compétences Continuité'!$A$1:$F$111</definedName>
    <definedName name="_xlnm.Print_Area" localSheetId="11">'Synthèse des points à améliorer'!$A$1:$E$114</definedName>
    <definedName name="_xlnm.Print_Area" localSheetId="3">'Synthèse du référentiel'!$Y$64,'Synthèse du référentiel'!$A$1:$X$121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Plage1" name="Plage1" connection="WorksheetConnection_Feuil2!$A$5:$D$15"/>
          <x15:modelTable id="Plage2" name="Plage2" connection="WorksheetConnection_Feuil2!$A$2:$D$27"/>
          <x15:modelTable id="Plage" name="Plage" connection="WorksheetConnection_Feuil2!$A$1:$A$2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4" l="1"/>
  <c r="F6" i="36"/>
  <c r="F7" i="36"/>
  <c r="F8" i="36"/>
  <c r="F9" i="36"/>
  <c r="F11" i="36"/>
  <c r="F12" i="36"/>
  <c r="F13" i="36"/>
  <c r="F14" i="36"/>
  <c r="F15" i="36"/>
  <c r="F17" i="36"/>
  <c r="F18" i="36"/>
  <c r="F19" i="36"/>
  <c r="F20" i="36"/>
  <c r="F21" i="36"/>
  <c r="F23" i="36"/>
  <c r="F24" i="36"/>
  <c r="F25" i="36"/>
  <c r="F26" i="36"/>
  <c r="F27" i="36"/>
  <c r="F29" i="36"/>
  <c r="F30" i="36"/>
  <c r="F31" i="36"/>
  <c r="F32" i="36"/>
  <c r="F33" i="36"/>
  <c r="F35" i="36"/>
  <c r="F36" i="36"/>
  <c r="F37" i="36"/>
  <c r="F38" i="36"/>
  <c r="F39" i="36"/>
  <c r="F5" i="36"/>
  <c r="F6" i="33"/>
  <c r="F7" i="33"/>
  <c r="F8" i="33"/>
  <c r="F9" i="33"/>
  <c r="F11" i="33"/>
  <c r="F12" i="33"/>
  <c r="F13" i="33"/>
  <c r="F14" i="33"/>
  <c r="F15" i="33"/>
  <c r="F17" i="33"/>
  <c r="F18" i="33"/>
  <c r="F19" i="33"/>
  <c r="F20" i="33"/>
  <c r="F21" i="33"/>
  <c r="F23" i="33"/>
  <c r="F24" i="33"/>
  <c r="F25" i="33"/>
  <c r="F26" i="33"/>
  <c r="F27" i="33"/>
  <c r="F29" i="33"/>
  <c r="F30" i="33"/>
  <c r="F31" i="33"/>
  <c r="F32" i="33"/>
  <c r="F33" i="33"/>
  <c r="F35" i="33"/>
  <c r="F36" i="33"/>
  <c r="F37" i="33"/>
  <c r="F38" i="33"/>
  <c r="F39" i="33"/>
  <c r="F5" i="33"/>
  <c r="F38" i="18"/>
  <c r="F11" i="18"/>
  <c r="F12" i="18"/>
  <c r="F13" i="18"/>
  <c r="F14" i="18"/>
  <c r="F15" i="18"/>
  <c r="F17" i="18"/>
  <c r="F18" i="18"/>
  <c r="F19" i="18"/>
  <c r="F20" i="18"/>
  <c r="F21" i="18"/>
  <c r="F23" i="18"/>
  <c r="F24" i="18"/>
  <c r="F25" i="18"/>
  <c r="F26" i="18"/>
  <c r="F27" i="18"/>
  <c r="F29" i="18"/>
  <c r="F30" i="18"/>
  <c r="F31" i="18"/>
  <c r="F32" i="18"/>
  <c r="F33" i="18"/>
  <c r="F35" i="18"/>
  <c r="F36" i="18"/>
  <c r="F37" i="18"/>
  <c r="F39" i="18"/>
  <c r="F6" i="18"/>
  <c r="F7" i="18"/>
  <c r="F8" i="18"/>
  <c r="F9" i="18"/>
  <c r="F5" i="18"/>
  <c r="C3" i="24"/>
  <c r="A72" i="24" l="1"/>
  <c r="A66" i="24"/>
  <c r="A60" i="24"/>
  <c r="A54" i="24"/>
  <c r="A48" i="24"/>
  <c r="A42" i="24"/>
  <c r="A110" i="24"/>
  <c r="A104" i="24"/>
  <c r="A98" i="24"/>
  <c r="A92" i="24"/>
  <c r="A86" i="24"/>
  <c r="A80" i="24"/>
  <c r="A4" i="24"/>
  <c r="A80" i="27"/>
  <c r="B79" i="24" l="1"/>
  <c r="A34" i="24"/>
  <c r="A28" i="24"/>
  <c r="A22" i="24"/>
  <c r="A16" i="24"/>
  <c r="A10" i="24"/>
  <c r="B79" i="27" l="1"/>
  <c r="A110" i="27"/>
  <c r="A104" i="27"/>
  <c r="A98" i="27"/>
  <c r="A92" i="27"/>
  <c r="A86" i="27"/>
  <c r="A72" i="27" l="1"/>
  <c r="A66" i="27"/>
  <c r="A60" i="27"/>
  <c r="A54" i="27"/>
  <c r="A48" i="27"/>
  <c r="A42" i="27"/>
  <c r="A34" i="27"/>
  <c r="A28" i="27"/>
  <c r="A22" i="27"/>
  <c r="A16" i="27"/>
  <c r="A10" i="27"/>
  <c r="A4" i="27"/>
  <c r="E79" i="24"/>
  <c r="D79" i="24"/>
  <c r="C79" i="24"/>
  <c r="E41" i="24"/>
  <c r="D41" i="24"/>
  <c r="C41" i="24"/>
  <c r="B41" i="24"/>
  <c r="E3" i="24"/>
  <c r="D3" i="24"/>
  <c r="B3" i="27"/>
  <c r="F4" i="36" l="1"/>
  <c r="F3" i="36"/>
  <c r="F4" i="33"/>
  <c r="F3" i="33"/>
  <c r="E79" i="27" l="1"/>
  <c r="D79" i="27"/>
  <c r="C79" i="27"/>
  <c r="E41" i="27"/>
  <c r="D41" i="27"/>
  <c r="C41" i="27"/>
  <c r="B41" i="27"/>
  <c r="E3" i="27"/>
  <c r="D3" i="27"/>
  <c r="C3" i="27"/>
  <c r="D80" i="26"/>
  <c r="D79" i="26"/>
  <c r="D77" i="26"/>
  <c r="D76" i="26"/>
  <c r="D75" i="26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5" i="26"/>
  <c r="D53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8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8" i="26"/>
  <c r="D3" i="26"/>
  <c r="D39" i="26"/>
  <c r="F56" i="26"/>
  <c r="E56" i="26"/>
  <c r="D56" i="26"/>
  <c r="F39" i="26"/>
  <c r="E39" i="26"/>
  <c r="F19" i="26"/>
  <c r="E19" i="26"/>
  <c r="D19" i="26"/>
  <c r="F2" i="26"/>
  <c r="E2" i="26"/>
  <c r="D2" i="26"/>
  <c r="F2" i="14" l="1"/>
  <c r="E2" i="14"/>
  <c r="D2" i="14"/>
  <c r="F50" i="15"/>
  <c r="E50" i="15"/>
  <c r="D50" i="15"/>
  <c r="F36" i="15"/>
  <c r="E36" i="15"/>
  <c r="D36" i="15"/>
  <c r="F19" i="15"/>
  <c r="E19" i="15"/>
  <c r="D19" i="15"/>
  <c r="F2" i="15"/>
  <c r="E2" i="15"/>
  <c r="D2" i="15"/>
  <c r="F55" i="14"/>
  <c r="E55" i="14"/>
  <c r="D55" i="14"/>
  <c r="F38" i="14"/>
  <c r="E38" i="14"/>
  <c r="D38" i="14"/>
  <c r="F19" i="14"/>
  <c r="E19" i="14"/>
  <c r="D19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Feuil2!$A$1:$A$26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Feuil2A1A261"/>
        </x15:connection>
      </ext>
    </extLst>
  </connection>
  <connection id="3" xr16:uid="{00000000-0015-0000-FFFF-FFFF02000000}" name="WorksheetConnection_Feuil2!$A$2:$D$27" type="102" refreshedVersion="6" minRefreshableVersion="5">
    <extLst>
      <ext xmlns:x15="http://schemas.microsoft.com/office/spreadsheetml/2010/11/main" uri="{DE250136-89BD-433C-8126-D09CA5730AF9}">
        <x15:connection id="Plage2" autoDelete="1">
          <x15:rangePr sourceName="_xlcn.WorksheetConnection_Feuil2A2D271"/>
        </x15:connection>
      </ext>
    </extLst>
  </connection>
  <connection id="4" xr16:uid="{00000000-0015-0000-FFFF-FFFF03000000}" name="WorksheetConnection_Feuil2!$A$5:$D$15" type="102" refreshedVersion="6" minRefreshableVersion="5">
    <extLst>
      <ext xmlns:x15="http://schemas.microsoft.com/office/spreadsheetml/2010/11/main" uri="{DE250136-89BD-433C-8126-D09CA5730AF9}">
        <x15:connection id="Plage1" autoDelete="1">
          <x15:rangePr sourceName="_xlcn.WorksheetConnection_Feuil2A5D151"/>
        </x15:connection>
      </ext>
    </extLst>
  </connection>
</connections>
</file>

<file path=xl/sharedStrings.xml><?xml version="1.0" encoding="utf-8"?>
<sst xmlns="http://schemas.openxmlformats.org/spreadsheetml/2006/main" count="506" uniqueCount="360">
  <si>
    <t>Savoirs procéduraux</t>
  </si>
  <si>
    <t>Connaissances</t>
  </si>
  <si>
    <t>Expériences</t>
  </si>
  <si>
    <t>Participer à l'accueil multidisciplinaire de l'usager en relation avec ses proches</t>
  </si>
  <si>
    <t xml:space="preserve">Le droit des usagers et des familles </t>
  </si>
  <si>
    <t xml:space="preserve">Gérer ses frustrations et accepter l'idée qu'il puisse ne pas y avoir de guérison possible </t>
  </si>
  <si>
    <t>Intégrer, dans le respect de ses souhaits et désirs, l'usager aux différentes animations proposées</t>
  </si>
  <si>
    <t>Donner l'alerte en cas de situation de crise potentiellement dangereuse</t>
  </si>
  <si>
    <t>Favoriser une relation de collaboration avec le médecin traitant (s'il est en dehors de l'institution)</t>
  </si>
  <si>
    <t>Mettre l'usager en sécurité sans négliger sa propre sécurité</t>
  </si>
  <si>
    <t xml:space="preserve">Les fondamentaux des cadres réglementaire et juridique </t>
  </si>
  <si>
    <t xml:space="preserve">Les recommandations de bonnes pratiques (ANESM, HAS…)  </t>
  </si>
  <si>
    <t xml:space="preserve">Les signes cliniques en lien avec la pathologie </t>
  </si>
  <si>
    <t>Les affinités entre usagers, ou les risques de conflit</t>
  </si>
  <si>
    <t>Les centres d'intérêts de l'usager pendant les soins et activités</t>
  </si>
  <si>
    <t xml:space="preserve">Le consentement de l'usager, la douleur, le plaisir...  </t>
  </si>
  <si>
    <t>Faire un lien entre le profil pathologique et les objectifs du projet personnalisé "intégré"</t>
  </si>
  <si>
    <t>Repérer toute modification de l'état de santé</t>
  </si>
  <si>
    <t>Adapter sa prise en charge à la nature, au niveau et au handicap, éviter toute stimulation excessive</t>
  </si>
  <si>
    <t>Tenir compte des possibilités ou des limites de l'usager et le faire participer aux gestes de la vie quotidienne, aux soins…</t>
  </si>
  <si>
    <t>Repérer les changements de comportements et les soumettre à l'analyse de l'équipe</t>
  </si>
  <si>
    <t>Proposer une activité ponctuelle pour l'usager (aller prendre un café, courses…)</t>
  </si>
  <si>
    <t>Coordonner les activités proposées à l'usager : avec la famille, l'équipe, les partenaires...</t>
  </si>
  <si>
    <t xml:space="preserve">Repérer les signes d'une situation de crise, l'anticiper ou la désarmorcer si possible </t>
  </si>
  <si>
    <t xml:space="preserve">Renforcer la participation active de la personne accompagnée, créer des liens pour favoriser son expression </t>
  </si>
  <si>
    <t>Adopter un posture réflexive, prendre du recul, se remettre en question et entendre d'autres approches de l'usager</t>
  </si>
  <si>
    <t>Gérer l'inconnu et l'incertitude face à la personne, s'appuyer sur l'équipe</t>
  </si>
  <si>
    <t>Les rôles et fonctions des professionnels</t>
  </si>
  <si>
    <t xml:space="preserve">L'entretien avec les proches avec le consentement de la personne </t>
  </si>
  <si>
    <t>Les premiers liens, l'observation du comportement de la personne</t>
  </si>
  <si>
    <t>L'entretien avec la personne seule, selon son statut et son âge</t>
  </si>
  <si>
    <t>Comprendre, analyser les informations contenues dans le dossier de l'usager</t>
  </si>
  <si>
    <t>Identifier les risques et les potentiels en lien avec la personnalité de la personne</t>
  </si>
  <si>
    <t>Observer et évaluer la situation de l'usager lors de la phase d'accueil, d'insertion</t>
  </si>
  <si>
    <t>Favoriser la continuité et/ou faciliter la prise de nouveaux repères</t>
  </si>
  <si>
    <t xml:space="preserve">Identifier les risques de rupture, de rejet et les actions susceptibles de les prévenir </t>
  </si>
  <si>
    <t xml:space="preserve">Recueillir toutes les informations pouvant compléter ou constituer le dossier de la personne </t>
  </si>
  <si>
    <t>Rédiger et transmettre les premières informations et/ou orientation pour le projet personnalisé</t>
  </si>
  <si>
    <t xml:space="preserve">Faciliter le contact et la mise en relation de la personne avec les professionnels, stagiaires… </t>
  </si>
  <si>
    <t>Informer, expliquer et rassurer… en fonction des capacités de la personne</t>
  </si>
  <si>
    <t>Identifier les aspects cliniques et les risques de complications liés à la pathologie de la personne accueillie</t>
  </si>
  <si>
    <t>Recueillir l'histoire de vie de l'usager, ses attentes, ses centres d'intérêt…</t>
  </si>
  <si>
    <t>Accompagner la personne pour préserver son autonomie dans une étape de changement de situation</t>
  </si>
  <si>
    <t>La réglementation des professions de santé et leurs limites de compétences</t>
  </si>
  <si>
    <t>Les réseaux, l'offre sur le parcours de vie de la personne, l'entourage de la personne</t>
  </si>
  <si>
    <t>Le potentiel de progression et les limites au quotidien</t>
  </si>
  <si>
    <t>Le phénomène d'attachement relationnel</t>
  </si>
  <si>
    <t>Le contact quotidien avec les familles</t>
  </si>
  <si>
    <t>La co-construction, l'adhésion ou refus de la personne</t>
  </si>
  <si>
    <t>Recueillir et écouter les désirs de l'usager, les relayer…</t>
  </si>
  <si>
    <t>Anticiper et aider la personne, si possible, chaque fois que la situation se présente, à se projeter dans son parcours de vie</t>
  </si>
  <si>
    <t>Anticiper et organiser l'accueil dans une nouvelle structure</t>
  </si>
  <si>
    <t xml:space="preserve">Prendre de la distance, du recul dans sa relation avec la personne  </t>
  </si>
  <si>
    <t>Prendre appui sur l'équipe, travailler en pluridisciplinarité</t>
  </si>
  <si>
    <t xml:space="preserve">Participer à la co-construction avec l'usager de son parcours selon ses choix et/ou centres d'intérêts </t>
  </si>
  <si>
    <t>Aider la personne à se projeter, à faire du lien avec son projet</t>
  </si>
  <si>
    <t xml:space="preserve">Contribuer et/ou participer au maintien de l'autonomie et/ou au développement de compétences </t>
  </si>
  <si>
    <t>La fonction de professionnel de référent ou de personne ressource</t>
  </si>
  <si>
    <t>Les aides financières au regard de la situation</t>
  </si>
  <si>
    <t>Notions en économie de la santé et des enjeux</t>
  </si>
  <si>
    <t>Les attentes et les désirs de la personne, ses capacités</t>
  </si>
  <si>
    <t>Participer à l'analyse collective de l'évolution de l'usager pour proposer une nouvelle étape dans le parcours</t>
  </si>
  <si>
    <r>
      <t xml:space="preserve">Transmettre aux interlocuteurs d'une structure extérieure les informations pertinentes </t>
    </r>
    <r>
      <rPr>
        <i/>
        <sz val="10"/>
        <color indexed="8"/>
        <rFont val="Calibri"/>
        <family val="2"/>
      </rPr>
      <t>(selon ses compétences</t>
    </r>
    <r>
      <rPr>
        <sz val="10"/>
        <color indexed="8"/>
        <rFont val="Calibri"/>
        <family val="2"/>
      </rPr>
      <t xml:space="preserve">) </t>
    </r>
  </si>
  <si>
    <t>Participer à l'anticipation, l'organisation avec la personne ou les proches, la scolarisation, l'universitarisation, l'insertion professionnelle…</t>
  </si>
  <si>
    <t>Repérer, évaluer, transmettre toute information concernant les compétences et le comportement de la personne</t>
  </si>
  <si>
    <t>Participer à l'accompagnement de la personne dans une étape de son parcours selon sa situation, son âge, sa pathologie</t>
  </si>
  <si>
    <t xml:space="preserve">Adapter l'information aux spécificités de la structure, des intervenants extérieurs... </t>
  </si>
  <si>
    <t xml:space="preserve">Évaluer l'autonomie résiduelle, les ressources et les limites </t>
  </si>
  <si>
    <t>Mener des entretiens avec la personne, les proches, les référents dans le respect du consentement de la personne</t>
  </si>
  <si>
    <t xml:space="preserve">Repérer les éléments et événements facteurs de perturbation ou d'épanouissement de la personne  </t>
  </si>
  <si>
    <t xml:space="preserve">Évaluer l'impact du diagnostic sur les familles et adapter le niveau de langage </t>
  </si>
  <si>
    <t>Évaluer régulièrement l'autonomie en fonction de l'évolution pathologique</t>
  </si>
  <si>
    <t>Élaborer un projet d'activités collectives, déterminer ses objectifs thérapeutiques et son budget</t>
  </si>
  <si>
    <t>Être en veille dans ses connaissances et sa pratique</t>
  </si>
  <si>
    <t>Les signes de progression ou les limites observés chez la personne</t>
  </si>
  <si>
    <t>Mener des entretiens, entrer en relation adaptée avec la personne</t>
  </si>
  <si>
    <r>
      <t>Impliquer et/ou informer les proches dans une décision liée à la poursuite du parcours (</t>
    </r>
    <r>
      <rPr>
        <i/>
        <sz val="10"/>
        <color indexed="8"/>
        <rFont val="Calibri"/>
        <family val="2"/>
      </rPr>
      <t>selon ses compétences</t>
    </r>
    <r>
      <rPr>
        <sz val="10"/>
        <color indexed="8"/>
        <rFont val="Calibri"/>
        <family val="2"/>
      </rPr>
      <t xml:space="preserve">) </t>
    </r>
  </si>
  <si>
    <r>
      <t>Prévoir le retour de l'usager dans sa structure d'origine ou dans son environnement (</t>
    </r>
    <r>
      <rPr>
        <i/>
        <sz val="10"/>
        <color indexed="8"/>
        <rFont val="Calibri"/>
        <family val="2"/>
      </rPr>
      <t>dans le cadre d'une hospitalisation)</t>
    </r>
  </si>
  <si>
    <t>Accompagner (ou participer) la personne dans une étape de changement de structure ou au retour à domicile</t>
  </si>
  <si>
    <t>Aider la personne à entrer en contact avec les autres usagers de la structure et/ou à maintenir les contacts existants</t>
  </si>
  <si>
    <t xml:space="preserve">Repérer tout changement de comportement qu'il soit perturbé, en voie de stabilisation ou de progression </t>
  </si>
  <si>
    <t xml:space="preserve">Maintenir les liens avec la structure d'origine, avec une structure ressource, avec la famille </t>
  </si>
  <si>
    <t>Contribuer à l'élaboration du projet personnalisé</t>
  </si>
  <si>
    <r>
      <t xml:space="preserve">Prendre part à la phase d'accueil et d'insertion de la personne </t>
    </r>
    <r>
      <rPr>
        <b/>
        <sz val="10"/>
        <color indexed="8"/>
        <rFont val="Arial"/>
        <family val="2"/>
      </rPr>
      <t xml:space="preserve">en établissements et services </t>
    </r>
  </si>
  <si>
    <t>Identifier dès l'accueil les points d'appui ou les obstacles potentiels pour adapter et construire le projet d'accompagnement</t>
  </si>
  <si>
    <t>Accompagner l'usager en intégrant l’ensemble des champs de la santé et de la vie sociale</t>
  </si>
  <si>
    <t>Accompagner, aider la personne dans les gestes du quotidien</t>
  </si>
  <si>
    <t>Contribuer à l’inclusion, à l'éducation, au développement ou au maintien de la personne dans la vie sociale</t>
  </si>
  <si>
    <t xml:space="preserve">Accompagner la personne dans son parcours de soins </t>
  </si>
  <si>
    <t>Anticiper, prévenir et gérer les situations de crise</t>
  </si>
  <si>
    <r>
      <t>Impliquer et accompagner la famille dans le disposi</t>
    </r>
    <r>
      <rPr>
        <b/>
        <sz val="10"/>
        <rFont val="Arial"/>
        <family val="2"/>
      </rPr>
      <t>tif lorsque la personne ou le représentant le souhaite</t>
    </r>
  </si>
  <si>
    <t>Anticiper les moments charnières dans le parcours de l'usager</t>
  </si>
  <si>
    <t>Savoir-faire</t>
  </si>
  <si>
    <t>Prendre connaissance du dossier de l'usager, éventuellement avec la structure d'accueil précédente ou le domicile</t>
  </si>
  <si>
    <t>Contribuer à la continuité de l'accompagnement de l'usager au sein de la structure et / ou en dehors</t>
  </si>
  <si>
    <t>Pathologies du vieillissement, les maladies neuro-dégénératives, les handicaps... :  étiologie, clinique, évolution, traitements…</t>
  </si>
  <si>
    <t>Les grandes thématiques liées au développement de l'usager : puberté, sexualité, scolarité, insertion professionnelle,  vieillissement, fin de vie…</t>
  </si>
  <si>
    <t>Les concepts relatifs à l'accompagnement des personnes à partir des ressources et les compétences : théories sur la réhabilitation…</t>
  </si>
  <si>
    <t xml:space="preserve">Les théories sur la communication, sociologie de la famille et toute discipline en sciences humaines pouvant être utile à la compréhension de l'environnement et des enjeux dans le parcours.  </t>
  </si>
  <si>
    <t>Les troubles psychiques et psychiatriques, les handicaps mentaux… : TED, autisme, schizophrénie, troubles bi-polaires, maladie d'Alzheimer…</t>
  </si>
  <si>
    <t>L'implication de l'usager dans son projet de vie en tant qu'acteur</t>
  </si>
  <si>
    <t>La position de la famille, son acceptation, sa participation du projet</t>
  </si>
  <si>
    <t xml:space="preserve">Premières observations sur les signes cliniques en lien avec la pathologie, les ressources cognitives, les risques de rupture... </t>
  </si>
  <si>
    <t>Les premiers repères sur les ressources et compétences, les limites de la personne</t>
  </si>
  <si>
    <t>Les ressources et liens sociaux autour de la personne accompagnée : proches, aidant, référent, tuteur…</t>
  </si>
  <si>
    <t xml:space="preserve">Repérer les besoins de l'usager pour la co-construction et/ou la poursuite d'un projet d'autonomie personnalisé intégré (éducatif, social et soins) </t>
  </si>
  <si>
    <t>S'informer auprès de la famille, d'une autre institution ou du référent sur les antécédents, les modalités d'accompagnement, les traitements, les modes et les outils de communication à mobiliser avec l'usager</t>
  </si>
  <si>
    <t>Adapter des objectifs personnalisés à la pathologie / handicap de l'usager en tenant compte des contraintes liées à l'environnement, la structure…</t>
  </si>
  <si>
    <t xml:space="preserve">Communiquer, consulter et coordonner...     </t>
  </si>
  <si>
    <t>La procédure de pré-admission, d'admission, de consultation</t>
  </si>
  <si>
    <t xml:space="preserve">L'agrément, la mission, la typologie du public accompagné </t>
  </si>
  <si>
    <t>Le recueil des informations auprès de la personne :  lieu d'hébergement, souhaits, centres d'intérét, refus…</t>
  </si>
  <si>
    <t>A développer</t>
  </si>
  <si>
    <t>Inadapté</t>
  </si>
  <si>
    <t>Maitrisé</t>
  </si>
  <si>
    <t>L'offre sur le territoire : les partenaires, le droit commun, les associations, l'éducation nationale, l'emploi…</t>
  </si>
  <si>
    <t>Les règles d'hygiène, les protocoles qualité</t>
  </si>
  <si>
    <t>Les projets d'accompagnement, étapes, objectifs, suivi et évaluation</t>
  </si>
  <si>
    <t xml:space="preserve">Les missions et le projet de la structure </t>
  </si>
  <si>
    <t>La prévention des troubles liés à l'immobilisation prolongée et au handicap physique</t>
  </si>
  <si>
    <t>Les protocoles de soins et de surveillance spécifiques : respiratoire, chutes, risques de complications spécifiques</t>
  </si>
  <si>
    <t>Les différents types de rééducation et leurs indications :  orthophonie, ergothérapie, psychomotricité, kinésithérapie</t>
  </si>
  <si>
    <t>Le projet d'autonomie personnalisé intégré de chaque usager (éducatif, social et soin) et ses orientations concrètes</t>
  </si>
  <si>
    <r>
      <t xml:space="preserve">Les postures, les gestes d'urgence </t>
    </r>
    <r>
      <rPr>
        <i/>
        <sz val="10"/>
        <color indexed="8"/>
        <rFont val="Calibri"/>
        <family val="2"/>
      </rPr>
      <t xml:space="preserve">(dont Manœuvre de Heimlich) </t>
    </r>
  </si>
  <si>
    <t xml:space="preserve">Les procédures d'alerte </t>
  </si>
  <si>
    <t xml:space="preserve">Les protocoles de surveillance nutritionnelle </t>
  </si>
  <si>
    <r>
      <t xml:space="preserve">Le dossier de l'usager </t>
    </r>
    <r>
      <rPr>
        <i/>
        <sz val="10"/>
        <color indexed="8"/>
        <rFont val="Calibri"/>
        <family val="2"/>
      </rPr>
      <t>(dans le respect du secret médical, professionnel)</t>
    </r>
  </si>
  <si>
    <t>Les modalités d'intervention des professionnels et des partenaires sur le territoire, à l'hôpital, interinstitutionnelles... (conventions)</t>
  </si>
  <si>
    <t xml:space="preserve">Les différentes situations de recours aux ressources : équipes mobiles, soins palliatifs, pyschiatrie, droit commun... </t>
  </si>
  <si>
    <t>Les différents outils d'évaluation et de bilan</t>
  </si>
  <si>
    <t>Le vécu des familles, leur ressenti</t>
  </si>
  <si>
    <t>La communication non-verbale</t>
  </si>
  <si>
    <t>L'interprétation et le recueil des comportements de l'usager</t>
  </si>
  <si>
    <t>L'interprétation collective des comportements de l'usager</t>
  </si>
  <si>
    <t>Le repérage collectif des comportements à favoriser de la part de l'équipe</t>
  </si>
  <si>
    <t>Le niveau de satisfaction de l'usager par rapport à l'activité  proposée, l'adhésion</t>
  </si>
  <si>
    <t>L'évolution de l'usager dans les activités proposées</t>
  </si>
  <si>
    <t>Les ressources observées et "captées" chez la personne accompagnée ou ses limites</t>
  </si>
  <si>
    <t>Les signes annonciateurs (prodromiques) de la crise</t>
  </si>
  <si>
    <t>L'évolution dans son autonomie (porgression ou perte)</t>
  </si>
  <si>
    <t xml:space="preserve">Accroître le champ des possibles pour l'usager : identifier les points d'appui et de ressources pour le maintien dans le milieu, dans l'environnement, la scolarisation, l'exercice d'un métier... </t>
  </si>
  <si>
    <t>Se mettre dans une posture professionnelle d'accompagnement ponctuel à une étape du parcours et penser toujours insertion, maintien dans le milieu tenant compte des droits et souhaits de la personne si possible</t>
  </si>
  <si>
    <t xml:space="preserve">Communiquer, consulter et coordonner...                         </t>
  </si>
  <si>
    <t>L'offre sur le territoire : les partenaires, les professionnels, le droit commun, les associations, l'éducation nationale, le secteur et les acteurs clés de l'emploi…</t>
  </si>
  <si>
    <t>Les grandes orientations des politiques publiques et les liens avec  les missions, les projets, les droits des usagers, la citoyenneté…</t>
  </si>
  <si>
    <t>Les grandes thématiques liées au développement et aux périodes de vie de l'enfant à l'âge adulte et l'impact sur la scolarité, l'insertion professionnelle.</t>
  </si>
  <si>
    <t>Les étapes de vie des personnes et leur choix de projet de vie :  l'adolescence, l'adulte, la personne vieillissante, la fin de vie</t>
  </si>
  <si>
    <t>Les recommandations de bonnes pratiques (ANESM, HAS…) : accompagnement, parcours, prévention des ruptures…</t>
  </si>
  <si>
    <t>Les concepts relatifs à l'accompagnement des personnes prenant appui sur les ressources et les compétences : auto-efficacité, réhabilitation…</t>
  </si>
  <si>
    <t>Les services d'appui pour le maintien, l'inclusion à domicile : équipes relais, associations, professionnels libéraux…</t>
  </si>
  <si>
    <t>Éléments de théorie sur la communication, la sociologie de la famille et toute discipline en sciences humaines pouvant être utile à la compréhension des situations particulières</t>
  </si>
  <si>
    <t>La formalisation du sens et des orientations des missions autour des parcours des personnes accompagnées : rôle, domaines d'intervention, limites</t>
  </si>
  <si>
    <t>Le comportement de l'usager et de la famille face à une situation nouvelle co-construite avec l'équipe</t>
  </si>
  <si>
    <t>L'impact d'une décision d'orientation sur le comportement de l'usager</t>
  </si>
  <si>
    <t>Les liens entre les observations, l'accompagnement  et le projet de la personne</t>
  </si>
  <si>
    <t xml:space="preserve">Les différentes situations de recours aux ressources : équipes mobiles, soins palliatifs, psychiatrie, droit commun... </t>
  </si>
  <si>
    <r>
      <t>Le dossier de l'usager (</t>
    </r>
    <r>
      <rPr>
        <i/>
        <sz val="10"/>
        <color indexed="8"/>
        <rFont val="Calibri"/>
        <family val="2"/>
      </rPr>
      <t>dans le respect du secret médical, professionnel)</t>
    </r>
  </si>
  <si>
    <t>Les différents outils d'évaluation et de bilan de l'autonomie…</t>
  </si>
  <si>
    <t>Le projet d'autonomie personnalisé intégré de chaque usager  (éducatif, social et soin) et ses orientations concrètes</t>
  </si>
  <si>
    <t>Les étapes du projet, ses objectifs, son suivi et son évaluation :  protocoles, méthodes et outils spécifiques</t>
  </si>
  <si>
    <t>Les documents et systèmes d'information partagés entre structures</t>
  </si>
  <si>
    <t>Les techniques de communication adaptées à la personne</t>
  </si>
  <si>
    <t>Les conclusions et décisions collectives : équipe, proches, famille</t>
  </si>
  <si>
    <t>Les techniques d'entretien et l'écoute active…</t>
  </si>
  <si>
    <t>Les projets de parcours choisis par les personnes : pédagogiques, professionnels, de fin de carrière…</t>
  </si>
  <si>
    <t>La formalisation du projet organisationnel et des dispositifs  de fonctionnement : interne, externe</t>
  </si>
  <si>
    <t>Les modalités d'intervention des professionnels et des partenaires sur le territoire, à l'hôpital, interinstitutionnelles... (conventions...)</t>
  </si>
  <si>
    <t xml:space="preserve">Communiquer, consulter et coordonner                                   </t>
  </si>
  <si>
    <t>N°</t>
  </si>
  <si>
    <t xml:space="preserve">Détail des activités autour du parcours de l'usager. </t>
  </si>
  <si>
    <t>Ne fonctionne pas</t>
  </si>
  <si>
    <t>Fonctionne mal</t>
  </si>
  <si>
    <t>Fonctionne inégalement</t>
  </si>
  <si>
    <t>Fonctionne bien</t>
  </si>
  <si>
    <t>Fonctionne parfaitement</t>
  </si>
  <si>
    <t>Satisfaction</t>
  </si>
  <si>
    <t>Sérénité</t>
  </si>
  <si>
    <t>Passion, exaltation</t>
  </si>
  <si>
    <t>Joie</t>
  </si>
  <si>
    <t>Etonnement</t>
  </si>
  <si>
    <t>Calme</t>
  </si>
  <si>
    <t>Fatigue, doute</t>
  </si>
  <si>
    <t>colère</t>
  </si>
  <si>
    <t>Enervement</t>
  </si>
  <si>
    <t>Tristesse</t>
  </si>
  <si>
    <t>Déception</t>
  </si>
  <si>
    <t>Niveau de maitrise de l’activité par les équipes</t>
  </si>
  <si>
    <t>Sentiment procuré par cette activité dans les équipes</t>
  </si>
  <si>
    <t>Pour les équipes, cette activité</t>
  </si>
  <si>
    <t>Les grandes orientations des politiques publiques et les liens avec les missions, les projets d'établissement, associatifs…</t>
  </si>
  <si>
    <t>Les modalités d'intervention des professionnels et  des partenaires sur le territoire, à l'hôpital, interinstitutionnelles ... (conventions)</t>
  </si>
  <si>
    <t>Maitrise</t>
  </si>
  <si>
    <t>Sentiment</t>
  </si>
  <si>
    <t>Pertinence</t>
  </si>
  <si>
    <t>Maitrise ?</t>
  </si>
  <si>
    <t>Sentiment ?</t>
  </si>
  <si>
    <t>Pertinence ?</t>
  </si>
  <si>
    <t>Préparer les conditions du maintien et du développement du pouvoir d’agir de l’usager</t>
  </si>
  <si>
    <t>Favoriser le développement du pouvoir d’agir de l’usager</t>
  </si>
  <si>
    <t>Soutenir l’usager dans l’accompagnement proposé</t>
  </si>
  <si>
    <t xml:space="preserve">Accompagner l'usager dans un tournant de son parcours (admission, orientation, sortie, insertion scolaire ou professionnelle, hospitalisation...) </t>
  </si>
  <si>
    <r>
      <t>Favoriser l’autodétermination de l’usager </t>
    </r>
    <r>
      <rPr>
        <b/>
        <i/>
        <sz val="9"/>
        <rFont val="Calibri"/>
        <family val="2"/>
      </rPr>
      <t>(capacité de choix et de décision)</t>
    </r>
  </si>
  <si>
    <r>
      <t>Travailler avec les familles et les proches</t>
    </r>
    <r>
      <rPr>
        <b/>
        <sz val="9"/>
        <color rgb="FFFF000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>sur l'évolution des modalités d'accompagnement dans le parcours</t>
    </r>
  </si>
  <si>
    <t xml:space="preserve">Prendre appui et collaborer avec les professionnels d'un secteur différent </t>
  </si>
  <si>
    <r>
      <t>Concevoir l’accompagnement en complémentarité avec les partenaires du territoire et travailler en réseau (</t>
    </r>
    <r>
      <rPr>
        <b/>
        <i/>
        <sz val="9"/>
        <rFont val="Calibri"/>
        <family val="2"/>
      </rPr>
      <t>enseignement et éducation ; emploi, formation et loisirs ; soins palliatifs ;  psychiatrie ; autisme …)</t>
    </r>
  </si>
  <si>
    <t>savoirs procéduraux</t>
  </si>
  <si>
    <t>expérience</t>
  </si>
  <si>
    <t>savoir-faire</t>
  </si>
  <si>
    <t>L'organisation du service, de la structure</t>
  </si>
  <si>
    <t xml:space="preserve">La procédure ou la démarche d'accueil, de rencontre, d'insertion </t>
  </si>
  <si>
    <t>Les différents outils de données et de transmission dont les outils dématérialisés</t>
  </si>
  <si>
    <t>Les ressources en partenaires autour de la personne accompagnée</t>
  </si>
  <si>
    <t>Les bilans pour le repérage des besoins en équipement, outils divers  et  matériel</t>
  </si>
  <si>
    <t>La théorie du développement du pouvoir d'agir</t>
  </si>
  <si>
    <t>Les protocoles pour le recueil du consentement de la personne</t>
  </si>
  <si>
    <t>Le concept de l'autodétermination</t>
  </si>
  <si>
    <t>Prendre en compte l'influence déterminante de l'environnement dans le développement de l'autodétermination</t>
  </si>
  <si>
    <t xml:space="preserve">Les risques de conflit ou de rejet de l'institution par l'usager ou par la famille </t>
  </si>
  <si>
    <t>Les contraintes organisationnelles</t>
  </si>
  <si>
    <t>La communication dans et avec l'équipe</t>
  </si>
  <si>
    <t>Les domaines de compétences  des différents professionnels</t>
  </si>
  <si>
    <t>Les logiques de coopération</t>
  </si>
  <si>
    <t>Organiser la concertation et prévoir les outils de coopération</t>
  </si>
  <si>
    <t>La conduite du changement</t>
  </si>
  <si>
    <t>La formalisation du partenariat</t>
  </si>
  <si>
    <t>Favoriser les coopérations entre tous les acteurs</t>
  </si>
  <si>
    <t>Les aides financières pour le public accueilli</t>
  </si>
  <si>
    <t>Synthèse des points à améliorer</t>
  </si>
  <si>
    <t>Synthèse des points forts</t>
  </si>
  <si>
    <t>Choix :</t>
  </si>
  <si>
    <t xml:space="preserve">Choix : </t>
  </si>
  <si>
    <r>
      <t>Le dossier de l'usager (</t>
    </r>
    <r>
      <rPr>
        <i/>
        <sz val="10"/>
        <color indexed="8"/>
        <rFont val="Calibri"/>
        <family val="2"/>
        <scheme val="minor"/>
      </rPr>
      <t>dans le respect du secret médical, professionnel)</t>
    </r>
  </si>
  <si>
    <t xml:space="preserve"> </t>
  </si>
  <si>
    <t>Participer à l'accueil multidisciplinaire de la personne en relation avec ses proches</t>
  </si>
  <si>
    <t>Analyser le dossier de la personne en tenant compte de ses antécédents, ses attentes, ses capacités.</t>
  </si>
  <si>
    <t>Recueillir les informations utiles auprès de la personne accueillie, de sa famille ou des professionnels précédents, dans le respect du cadre réglementaire.</t>
  </si>
  <si>
    <t>S'assurer de la cohérence des informations issues des différentes sources pour éviter les ruptures ou malentendus.</t>
  </si>
  <si>
    <t>Partager les éléments clefs avec l'équipe, tout en respectant la confidentialité et les choix de la personne.</t>
  </si>
  <si>
    <t>Repérer les aides nécessaires (humaines, techniques, matérielles) pour soutenir l'autonomie et les projets de vie de la personne.</t>
  </si>
  <si>
    <t>Soutenir la personne dans l'identification des freins à la réalisation de ce qui est important pour elle.</t>
  </si>
  <si>
    <t>Recherche avec elle (ou ses aidants) les personnes ou ressources pouvant lever ces freins.</t>
  </si>
  <si>
    <t>Déterminer ensemble une première étape réalise vers l'objectif visé.</t>
  </si>
  <si>
    <t>Aider la personne à reconnaître ce qu'elle a pu accomplir, sans jugement extérieur.</t>
  </si>
  <si>
    <t>Valoriser chaque progression vers plus d'autonomie, même minime.</t>
  </si>
  <si>
    <t>Prendre en compte l'environnement familial, culturel et social pour adapter le projet à la réalité de la personne.</t>
  </si>
  <si>
    <t>Partager les observations et évaluations avec l'équipe et les proches si nécessaire, dans le respect du cadre réglementaire.</t>
  </si>
  <si>
    <t>Déterminer les objectifs du projet de vie, à partir des souhaits et capacités de la personne.</t>
  </si>
  <si>
    <t>Concevoir le projet en intégrant les contraintes institutionnelles, tout en priorisant les besoins de la personne.</t>
  </si>
  <si>
    <t>Adapter le projet selon les étapes de vie (insertion, vieillissement, santé…), en impliquant les aidants si nécessaire.</t>
  </si>
  <si>
    <t>Repérer les ressources et compétences de la personne comme base du projet d'accompagnement.</t>
  </si>
  <si>
    <t>Evaluer les ressources mobilisables à l'extérieur, y compris les soutiens familiaux, associatifs ou institutionnels.</t>
  </si>
  <si>
    <t>Rechercher systématiquement l'accord de la personne ou de ses représentants pour toute décision liée à son projet.</t>
  </si>
  <si>
    <t>Définir avec la personne les priorités du projet, dans une logique de co-construction afin de déduire les objectifs de soin et/ ou d'accompagnement.</t>
  </si>
  <si>
    <t>Rédiger, en tant que référent (et/ou en équipe) le projet personnalisé en collaboration avec la personne, ses aidants et les membres de l'équipe.</t>
  </si>
  <si>
    <t>Observer les réactions de la personne accueillie pour adapter l'accompagnement à son rythme et à son niveau de confort.</t>
  </si>
  <si>
    <t>Aider à la prise de repères dans le nouvel environnement (lieux, personnel, autres résidents).</t>
  </si>
  <si>
    <t>Soutenir la création des lieux sociaux, en respectant les souhaits de la personne en matière de relations.</t>
  </si>
  <si>
    <t>Favoriser le maintien des lieux familiaux et sociaux, en associant les aidants si la personne le souhaite.</t>
  </si>
  <si>
    <t>Repérer les risques de rupture de parcours et mettre en place, avec la personne et ses proches, des actions préventives.</t>
  </si>
  <si>
    <t>Rencontrer la personne seul et/ou avec ses proches pour recueillir ses besoins, souhaits et préférences.</t>
  </si>
  <si>
    <t>Echanger sur ses projets, ses capacités et désir, avec ou sans l'appui d'un représentant légal ou audant familial.</t>
  </si>
  <si>
    <t>Evaluer les ressources et limites de la personne, pour construire un accompagnement adapté à son degré d'autonomie.</t>
  </si>
  <si>
    <t>Soutenir l'implication active de la personne dans le choix, la mise en œuvre et l'évaluation des actions proposées.</t>
  </si>
  <si>
    <t>Evaluer la capacité des familles, aidants ou représentants légaux, à être acteurs dans le projet en veillant à respecter la volonté de la personne et son droit à décider.</t>
  </si>
  <si>
    <t>Maintenir une posture professionnelle, une juste distance, soutenue par des espaces d'échange, de formation et d'analyse de la pratique.</t>
  </si>
  <si>
    <t>Evaluer régulièrement son autonomie et proposer des actions pour la développer ou la préserver.</t>
  </si>
  <si>
    <t>Proposer un accompagnement individualisé favorisant les comportements positifs pour la santé et le bien-être.</t>
  </si>
  <si>
    <t>Informer et conseiller la personne (et/ou ses proches) dans la compréhension des démarches.</t>
  </si>
  <si>
    <t>Accompagner le développement de ses compétences pour prévenir la perte d'autonomie.</t>
  </si>
  <si>
    <t>Identifier collectivement les antécédents de crise et les facteurs déclencheurs ou protecteurs.</t>
  </si>
  <si>
    <t>Etre attentif aux signes de mal-être ou de changement pouvant annoncer une crise.</t>
  </si>
  <si>
    <t>Participer à l'élaboration et à l'application des protocoles de prévention ou de gestion.</t>
  </si>
  <si>
    <t>Maintenir la cohérence de l'équipe autour de la personne, y compris en période de tension se conformer aux protocoles.</t>
  </si>
  <si>
    <t>Intervenir dans la crise selon ses compétences, en sollicitant les professionnels compétents si besoin.</t>
  </si>
  <si>
    <t>Proposer et ajuster les soins d'hygiène en fonction des capacités, préférences et besoins de la personne.</t>
  </si>
  <si>
    <t>Réaliser les gestes de prévention (mobilité, posture…) en tenant compte des difficultés spécifiques de la personne accompagnée.</t>
  </si>
  <si>
    <t>Accompagner les repas selon le degré d'autonomie, en respectant les habitudes alimentaires et les rythmes.</t>
  </si>
  <si>
    <t>Assurer une veille nutritionnelle personnalisée (prévention de la dénutrition, hydratation, surcharge…)</t>
  </si>
  <si>
    <t>Veiller à l'image de la personne (vêtements, présentation), dans le respect de ses goûts, de son âge, de sa dignité.</t>
  </si>
  <si>
    <t>Informer régulièrement les représentants légaux et/ou aidants sur les capacités et évolutions de la personne, selon les règles partagées.</t>
  </si>
  <si>
    <t>Identifier les compétences et les ressources des représentants légaux et/ou des aidants et les valoriser.</t>
  </si>
  <si>
    <t>Associer les représentants légaux et/ou les aidants à des actions de formation ou d'information pour les soutenir dans leur rôle.</t>
  </si>
  <si>
    <t>Repérer les signes d'épuisement chez les aidants et proposer des relais ou du soutien.</t>
  </si>
  <si>
    <t>Repérer et désamorcer les risques de situations de conflit entre les représentants légaux et/ou aidants et les professionnels sur les situations d'accompagnement.</t>
  </si>
  <si>
    <t>Réaliser ou relayer les soins nécessaires à l'état de santé physique ou psychique de la personne.</t>
  </si>
  <si>
    <t>Accompagner aux rendez-vous médicaux ou aux examens, et assurer la transmission d'informations utiles.</t>
  </si>
  <si>
    <t>Mobiliser les partenaires du territoire (équipes mobiles, services à domicile, associations…).</t>
  </si>
  <si>
    <t>Construire des relations de collaboration avec les professionnels de santé (médecins, soignants, psychologues…).</t>
  </si>
  <si>
    <t>Participer à la coordination entre les différents acteurs de santé et du secteur social autour de la personne accueillie.</t>
  </si>
  <si>
    <t>Soutenir l'accès ou favoriser le maintien dans les liens sociaux, les sorties et les démarches.</t>
  </si>
  <si>
    <t>Mobiliser les dispositifs de droit commun adaptés aux besoins de la personne.</t>
  </si>
  <si>
    <t>Accompagner dans les démarches administratives, les achats, les activités culturelles ou de loisirs.</t>
  </si>
  <si>
    <t>Proposer et/ou animer des activités éducatives ou professionnelles, en lien avec le projet de la personne.</t>
  </si>
  <si>
    <t>Donner du sens aux activités en lien avec les projet personnalisé, en veillant à leur coordination.</t>
  </si>
  <si>
    <t>Accompagner la personne dans toutes ses dimensions (santé, vie sociale)</t>
  </si>
  <si>
    <t>Se tenir informé des évolutions sur les pathologies, les dispositifs, les pratiques…</t>
  </si>
  <si>
    <t>Mobiliser les compétences et les appuis des partenaires locaux (soins, insertion, formation, loisirs…)</t>
  </si>
  <si>
    <t>Communiquer et coordonner avec les intervenants du territoire autour des besoins de la personne</t>
  </si>
  <si>
    <t>Veiller à la continuité des interventions dans la durée, y compris des interventions ponctuelles</t>
  </si>
  <si>
    <t>Favoriser l'accès au droit commun et à l'environnement ordinaire dès que possible.</t>
  </si>
  <si>
    <t>Valoriser les ressources internes à la structure dans une logique de travail pluridisciplinaire.</t>
  </si>
  <si>
    <t>Identifier les besoins spécifiques de la personne nécessitant d'autres expertises.</t>
  </si>
  <si>
    <t>Mobiliser les savoir-faire d'autres professionnels pour enrichir le projet personnalisé.</t>
  </si>
  <si>
    <t>Travailler en cohérence au sein de l'équipe autour des mêmes objectifs.</t>
  </si>
  <si>
    <t>Garantir la continuité des actions entre les différents professionnels intervenant auprès de la personne.</t>
  </si>
  <si>
    <t>Aider la personne à se projeter dans des démarches de vie (école, travail, autonomie…) selon ses capacités.</t>
  </si>
  <si>
    <t>Préparer la personne aux différentes étapes de développement ou de transition (adolescence, vieillissement…).</t>
  </si>
  <si>
    <t>Réévaluer régulièrement avec elle le projet de vie et ses priorités.</t>
  </si>
  <si>
    <t>Explorer ensemble les possibilités de réorientation ou d'évolution du projet.</t>
  </si>
  <si>
    <t>Construire et suivre ensemble les actions décidées, en respectant ses souhaits.</t>
  </si>
  <si>
    <t>Identifier les moments clés (entrée, sortie, changement de lieu de vie, passage d'âge…) pouvant fragiliser la continuité.</t>
  </si>
  <si>
    <t>Maintenir les liens avec l'environnement habituel de la personne dans la mesure du possible.</t>
  </si>
  <si>
    <t>Etre attentif aux événements ou évolutions pouvant affecter la personne et ses proches (famille et aidants).</t>
  </si>
  <si>
    <t>Evaluer avec la personne et ses proches les modalités d'insertion (scolaire, professionnelle, social…).</t>
  </si>
  <si>
    <t>Adapter le projet aux étapes de vie : adolescence, majorité, vieillissement, fin de vie…</t>
  </si>
  <si>
    <t>Présenter les nouvelles orientations ou possibilités d'accompagnement de façon claire et partagée.</t>
  </si>
  <si>
    <t>Co-construire les modalités du changement avec les aidants, les familles lorsque cela est souhaité par la personne.</t>
  </si>
  <si>
    <t>Identifier les besoins de relais ou d'appui extérieur pour accompagner ce changement.</t>
  </si>
  <si>
    <t>Mettre en relation la personne et ses représentants légaux et / ou aidants avec les intervenants des nouveaux dispositifs.</t>
  </si>
  <si>
    <t>Faire évoluer les modalités d'accompagnement en fonction des changements constatés chez la personne.</t>
  </si>
  <si>
    <t>Proposer des solutions adaptées à l'évolution des besoins, en tenant compte des souhaits exprimés.</t>
  </si>
  <si>
    <t>Présenter d'autres modalités d'accueil ou de service, en respectant la temporalité de la personne.</t>
  </si>
  <si>
    <t>Renforcer l'accès à l'information sur les droits, la santé, les ressources disponibles.</t>
  </si>
  <si>
    <t>Communiquer avec les structures partenaires (école, entreprise, hôpital, autre ESMS…) avec l'accord de la personne.</t>
  </si>
  <si>
    <t>Maintenir un accompagnement actif en attendant la mise en place de la nouvelle solution.</t>
  </si>
  <si>
    <t>Contribuer à la continuité de l'accompagnement de la personne au sein de la structure et / ou en dehors</t>
  </si>
  <si>
    <t>Niveau de maitrise de l'activité par les équipes</t>
  </si>
  <si>
    <t>Degré de pertinence de l'activité</t>
  </si>
  <si>
    <t>Au cœur du métier</t>
  </si>
  <si>
    <t>Activité non pertinente</t>
  </si>
  <si>
    <t>Activité risquée</t>
  </si>
  <si>
    <t>Formulation peu explicite de l'activité</t>
  </si>
  <si>
    <t>Colère</t>
  </si>
  <si>
    <t xml:space="preserve">Enervement </t>
  </si>
  <si>
    <t>Découragement</t>
  </si>
  <si>
    <t>Frustration</t>
  </si>
  <si>
    <t>C8</t>
  </si>
  <si>
    <t>1 - Prendre connaissance du dossier de la personne accueillie</t>
  </si>
  <si>
    <t>2 - Prendre part à la phase d'accueil et d'insertion de la personne accueillie</t>
  </si>
  <si>
    <t>3 - Préparer les conditions du maintien et du développement du pouvoir d'agir de la personne accueillie</t>
  </si>
  <si>
    <t>4 - Identifier les appuis ou obstacles pour adapter et construire le projet d'accompagnement</t>
  </si>
  <si>
    <t>5 - Contribuer à l'élaboration du projet personnalisé</t>
  </si>
  <si>
    <t>6 - Favoriser le développement du pouvoir d'agir de la personne accueillie</t>
  </si>
  <si>
    <t>2 - Accompagner la personne dans toutes ses dimensions (santé et vie sociale)</t>
  </si>
  <si>
    <t>2.1 - Accompagner la personne dans les gestes du quotidien</t>
  </si>
  <si>
    <t>2.2 - Impliquer et accompagner la famille, les aidants si la personne ou son représentant le souhaite</t>
  </si>
  <si>
    <t>2.3 - Accompagner la personne dans son parcours de soins</t>
  </si>
  <si>
    <t>2.4 - Contribuer à l'inclusion, à l'éducation, au développement ou au maintien de la personne dans la vie sociale</t>
  </si>
  <si>
    <t>2.5 - Anticiper, prévenir et gérer les situations de crise</t>
  </si>
  <si>
    <t>2.6 - Soutenir la personne dans l'accompagnement proposé</t>
  </si>
  <si>
    <t>3 - Contribuer à la continuité de l'accompagnement de la personne au sein de la structure et / ou en dehors</t>
  </si>
  <si>
    <t>3.1 - Anticiper les moments charnières dans le parcours de la personne accompagnée</t>
  </si>
  <si>
    <t>3.2 - Travailler avec les familles et les aidants sur l'évolution des modalités d'accompagnement</t>
  </si>
  <si>
    <t>3.3 - Accompagner la personne dans un tournant de son parcours</t>
  </si>
  <si>
    <t>3.4 - Favoriser l'autodétermination de la personne accompagnée (choix et décisions)</t>
  </si>
  <si>
    <t>3.5 - Prendre appui et collaborer avec les professionnels d'un secteur différent au sein de l'organisme gestionnaire</t>
  </si>
  <si>
    <t>3.6 - Concevoir l'accompagnement en complémentarité avec les partenaires du territoire</t>
  </si>
  <si>
    <t>L'impact du vieillissement des personnes handicapées</t>
  </si>
  <si>
    <t>Être dans une juste distance avec l'usager, sa famille, ses proches.</t>
  </si>
  <si>
    <t>Être dans une juste distance avec le professionnel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</si>
</sst>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50" x14ac:knownFonts="1">
    <font>
      <sz val="10"/>
      <name val="Arial"/>
    </font>
    <font>
      <sz val="10"/>
      <name val="Arial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FF0000"/>
      <name val="Arial"/>
      <family val="2"/>
    </font>
    <font>
      <b/>
      <sz val="9"/>
      <color rgb="FFFF0000"/>
      <name val="Calibri"/>
      <family val="2"/>
    </font>
    <font>
      <b/>
      <sz val="11"/>
      <name val="Arial"/>
      <family val="2"/>
    </font>
    <font>
      <b/>
      <i/>
      <sz val="9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u/>
      <sz val="10"/>
      <color theme="10"/>
      <name val="Arial"/>
      <family val="2"/>
    </font>
    <font>
      <sz val="10"/>
      <color rgb="FFFF0000"/>
      <name val="Calibri"/>
      <family val="2"/>
      <scheme val="minor"/>
    </font>
    <font>
      <sz val="9"/>
      <name val="Arial"/>
      <family val="2"/>
    </font>
    <font>
      <sz val="10"/>
      <color theme="0"/>
      <name val="Arial"/>
      <family val="2"/>
    </font>
    <font>
      <sz val="8"/>
      <color rgb="FFFF0000"/>
      <name val="Arial"/>
      <family val="2"/>
    </font>
    <font>
      <sz val="9"/>
      <color rgb="FFFF0000"/>
      <name val="Calibri"/>
      <family val="2"/>
    </font>
    <font>
      <b/>
      <sz val="14"/>
      <name val="Calibri"/>
      <family val="2"/>
    </font>
    <font>
      <sz val="9"/>
      <color rgb="FF00B050"/>
      <name val="Calibri"/>
      <family val="2"/>
    </font>
    <font>
      <sz val="8"/>
      <color rgb="FF00B050"/>
      <name val="Arial"/>
      <family val="2"/>
    </font>
    <font>
      <sz val="9"/>
      <color rgb="FF00B05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9"/>
      <name val="Arial"/>
      <family val="2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i/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2CB"/>
        <bgColor indexed="64"/>
      </patternFill>
    </fill>
    <fill>
      <patternFill patternType="solid">
        <fgColor rgb="FFF6CB60"/>
        <bgColor indexed="64"/>
      </patternFill>
    </fill>
    <fill>
      <patternFill patternType="solid">
        <fgColor rgb="FFF3B139"/>
        <bgColor indexed="64"/>
      </patternFill>
    </fill>
    <fill>
      <patternFill patternType="solid">
        <fgColor rgb="FF0096FA"/>
        <bgColor indexed="64"/>
      </patternFill>
    </fill>
    <fill>
      <patternFill patternType="solid">
        <fgColor rgb="FFFF8732"/>
        <bgColor indexed="64"/>
      </patternFill>
    </fill>
    <fill>
      <patternFill patternType="solid">
        <fgColor rgb="FF03C87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9" fillId="0" borderId="0" applyNumberFormat="0" applyFill="0" applyBorder="0" applyAlignment="0" applyProtection="0"/>
    <xf numFmtId="164" fontId="34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/>
    <xf numFmtId="0" fontId="12" fillId="0" borderId="0" xfId="0" applyFont="1" applyAlignment="1">
      <alignment vertical="center" wrapText="1"/>
    </xf>
    <xf numFmtId="0" fontId="8" fillId="0" borderId="0" xfId="1" applyFont="1"/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9" fillId="0" borderId="0" xfId="0" applyFont="1"/>
    <xf numFmtId="0" fontId="19" fillId="0" borderId="0" xfId="2"/>
    <xf numFmtId="0" fontId="19" fillId="0" borderId="0" xfId="2" applyAlignment="1">
      <alignment horizontal="center" vertical="center"/>
    </xf>
    <xf numFmtId="0" fontId="29" fillId="0" borderId="0" xfId="0" applyFont="1" applyAlignment="1">
      <alignment horizontal="left" wrapText="1"/>
    </xf>
    <xf numFmtId="0" fontId="30" fillId="0" borderId="0" xfId="2" applyFont="1" applyFill="1" applyBorder="1" applyAlignment="1">
      <alignment horizontal="left" vertical="center" wrapText="1" readingOrder="1"/>
    </xf>
    <xf numFmtId="0" fontId="2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0" fontId="1" fillId="0" borderId="0" xfId="2" applyFont="1" applyFill="1" applyBorder="1" applyAlignment="1">
      <alignment horizontal="left" indent="2"/>
    </xf>
    <xf numFmtId="0" fontId="1" fillId="0" borderId="0" xfId="2" applyFont="1" applyFill="1" applyBorder="1" applyAlignment="1">
      <alignment horizontal="left" vertical="center" wrapText="1" indent="2"/>
    </xf>
    <xf numFmtId="0" fontId="1" fillId="0" borderId="0" xfId="2" applyFont="1"/>
    <xf numFmtId="0" fontId="1" fillId="0" borderId="0" xfId="2" applyFont="1" applyAlignment="1">
      <alignment wrapText="1"/>
    </xf>
    <xf numFmtId="0" fontId="1" fillId="0" borderId="0" xfId="2" applyFont="1" applyFill="1" applyBorder="1" applyAlignment="1">
      <alignment horizontal="left" wrapText="1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2" fillId="0" borderId="0" xfId="0" applyFont="1"/>
    <xf numFmtId="0" fontId="32" fillId="0" borderId="0" xfId="0" applyFont="1" applyAlignment="1">
      <alignment vertical="center" wrapText="1"/>
    </xf>
    <xf numFmtId="0" fontId="33" fillId="0" borderId="0" xfId="0" applyFont="1"/>
    <xf numFmtId="0" fontId="33" fillId="0" borderId="0" xfId="1" applyFont="1"/>
    <xf numFmtId="0" fontId="33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2" borderId="0" xfId="2" applyFill="1" applyAlignment="1">
      <alignment horizontal="center" vertical="center"/>
    </xf>
    <xf numFmtId="0" fontId="19" fillId="2" borderId="15" xfId="2" applyFill="1" applyBorder="1" applyAlignment="1">
      <alignment horizontal="center" vertical="center"/>
    </xf>
    <xf numFmtId="0" fontId="6" fillId="6" borderId="20" xfId="1" applyFont="1" applyFill="1" applyBorder="1" applyAlignment="1">
      <alignment vertical="center" wrapText="1"/>
    </xf>
    <xf numFmtId="0" fontId="6" fillId="6" borderId="20" xfId="1" applyFont="1" applyFill="1" applyBorder="1" applyAlignment="1">
      <alignment vertical="center"/>
    </xf>
    <xf numFmtId="0" fontId="8" fillId="6" borderId="20" xfId="1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0" borderId="19" xfId="0" applyFont="1" applyBorder="1"/>
    <xf numFmtId="0" fontId="0" fillId="0" borderId="19" xfId="0" applyBorder="1"/>
    <xf numFmtId="0" fontId="8" fillId="0" borderId="15" xfId="0" applyFont="1" applyBorder="1" applyAlignment="1">
      <alignment vertical="center" wrapText="1"/>
    </xf>
    <xf numFmtId="0" fontId="37" fillId="7" borderId="20" xfId="0" applyFont="1" applyFill="1" applyBorder="1" applyAlignment="1">
      <alignment horizontal="center" vertical="center" wrapText="1"/>
    </xf>
    <xf numFmtId="0" fontId="39" fillId="5" borderId="20" xfId="0" applyFont="1" applyFill="1" applyBorder="1" applyAlignment="1">
      <alignment vertical="center" wrapText="1"/>
    </xf>
    <xf numFmtId="0" fontId="38" fillId="5" borderId="20" xfId="0" applyFont="1" applyFill="1" applyBorder="1" applyAlignment="1">
      <alignment vertical="center" wrapText="1"/>
    </xf>
    <xf numFmtId="0" fontId="40" fillId="5" borderId="20" xfId="0" applyFont="1" applyFill="1" applyBorder="1" applyAlignment="1">
      <alignment vertical="center" wrapText="1"/>
    </xf>
    <xf numFmtId="0" fontId="19" fillId="0" borderId="15" xfId="2" applyBorder="1" applyAlignment="1">
      <alignment horizontal="center" vertical="center"/>
    </xf>
    <xf numFmtId="0" fontId="41" fillId="2" borderId="5" xfId="0" applyFont="1" applyFill="1" applyBorder="1" applyAlignment="1">
      <alignment horizontal="center"/>
    </xf>
    <xf numFmtId="0" fontId="42" fillId="2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6" borderId="22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0" fontId="6" fillId="6" borderId="18" xfId="1" applyFont="1" applyFill="1" applyBorder="1" applyAlignment="1">
      <alignment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0" fillId="0" borderId="24" xfId="0" applyBorder="1"/>
    <xf numFmtId="0" fontId="4" fillId="0" borderId="19" xfId="0" applyFont="1" applyBorder="1" applyAlignment="1">
      <alignment horizontal="center" vertical="center"/>
    </xf>
    <xf numFmtId="0" fontId="6" fillId="6" borderId="26" xfId="1" applyFont="1" applyFill="1" applyBorder="1" applyAlignment="1">
      <alignment wrapText="1"/>
    </xf>
    <xf numFmtId="0" fontId="6" fillId="6" borderId="27" xfId="1" applyFont="1" applyFill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4" xfId="0" applyFont="1" applyBorder="1"/>
    <xf numFmtId="0" fontId="7" fillId="0" borderId="12" xfId="0" applyFont="1" applyBorder="1"/>
    <xf numFmtId="0" fontId="0" fillId="0" borderId="28" xfId="0" applyBorder="1"/>
    <xf numFmtId="0" fontId="8" fillId="0" borderId="20" xfId="0" applyFont="1" applyBorder="1" applyAlignment="1">
      <alignment wrapText="1"/>
    </xf>
    <xf numFmtId="0" fontId="8" fillId="0" borderId="0" xfId="0" applyFont="1"/>
    <xf numFmtId="0" fontId="37" fillId="2" borderId="15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6" fillId="2" borderId="15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center"/>
    </xf>
    <xf numFmtId="0" fontId="44" fillId="0" borderId="0" xfId="0" applyFont="1" applyAlignment="1">
      <alignment horizontal="center" vertic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36" fillId="2" borderId="29" xfId="0" applyFont="1" applyFill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vertical="center"/>
    </xf>
    <xf numFmtId="0" fontId="8" fillId="2" borderId="19" xfId="3" applyNumberFormat="1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9" fillId="0" borderId="5" xfId="2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7" fillId="2" borderId="25" xfId="0" applyFont="1" applyFill="1" applyBorder="1" applyAlignment="1">
      <alignment horizontal="center"/>
    </xf>
    <xf numFmtId="0" fontId="36" fillId="2" borderId="0" xfId="0" applyFont="1" applyFill="1" applyAlignment="1">
      <alignment horizontal="center" vertical="center" wrapText="1"/>
    </xf>
    <xf numFmtId="0" fontId="8" fillId="2" borderId="25" xfId="0" applyFont="1" applyFill="1" applyBorder="1" applyAlignment="1">
      <alignment vertical="center"/>
    </xf>
    <xf numFmtId="0" fontId="43" fillId="2" borderId="0" xfId="0" applyFont="1" applyFill="1" applyAlignment="1">
      <alignment horizontal="center" vertical="center" wrapText="1"/>
    </xf>
    <xf numFmtId="0" fontId="38" fillId="10" borderId="20" xfId="0" applyFont="1" applyFill="1" applyBorder="1" applyAlignment="1">
      <alignment vertical="center" wrapText="1"/>
    </xf>
    <xf numFmtId="0" fontId="39" fillId="10" borderId="20" xfId="0" applyFont="1" applyFill="1" applyBorder="1" applyAlignment="1">
      <alignment vertical="center" wrapText="1"/>
    </xf>
    <xf numFmtId="0" fontId="33" fillId="0" borderId="20" xfId="0" applyFont="1" applyBorder="1" applyAlignment="1">
      <alignment wrapText="1"/>
    </xf>
    <xf numFmtId="0" fontId="33" fillId="2" borderId="0" xfId="0" applyFont="1" applyFill="1"/>
    <xf numFmtId="0" fontId="8" fillId="2" borderId="28" xfId="0" applyFont="1" applyFill="1" applyBorder="1" applyAlignment="1">
      <alignment vertical="center"/>
    </xf>
    <xf numFmtId="0" fontId="33" fillId="2" borderId="0" xfId="0" applyFont="1" applyFill="1" applyAlignment="1">
      <alignment horizontal="left"/>
    </xf>
    <xf numFmtId="0" fontId="31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8" fillId="0" borderId="28" xfId="0" applyFont="1" applyBorder="1"/>
    <xf numFmtId="0" fontId="6" fillId="6" borderId="30" xfId="1" applyFont="1" applyFill="1" applyBorder="1" applyAlignment="1">
      <alignment wrapText="1"/>
    </xf>
    <xf numFmtId="0" fontId="8" fillId="0" borderId="24" xfId="0" applyFont="1" applyBorder="1" applyAlignment="1">
      <alignment vertical="center"/>
    </xf>
    <xf numFmtId="0" fontId="8" fillId="6" borderId="20" xfId="0" applyFont="1" applyFill="1" applyBorder="1" applyAlignment="1">
      <alignment vertical="center" wrapText="1"/>
    </xf>
    <xf numFmtId="0" fontId="15" fillId="12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46" fillId="13" borderId="20" xfId="0" applyFont="1" applyFill="1" applyBorder="1" applyAlignment="1">
      <alignment horizontal="center" vertical="center" wrapText="1"/>
    </xf>
    <xf numFmtId="0" fontId="45" fillId="13" borderId="20" xfId="0" applyFont="1" applyFill="1" applyBorder="1" applyAlignment="1">
      <alignment horizontal="center" vertical="center" wrapText="1"/>
    </xf>
    <xf numFmtId="0" fontId="46" fillId="14" borderId="20" xfId="0" applyFont="1" applyFill="1" applyBorder="1" applyAlignment="1">
      <alignment horizontal="center" vertical="center" wrapText="1"/>
    </xf>
    <xf numFmtId="0" fontId="45" fillId="14" borderId="20" xfId="0" applyFont="1" applyFill="1" applyBorder="1" applyAlignment="1">
      <alignment horizontal="center" vertical="center" wrapText="1"/>
    </xf>
    <xf numFmtId="0" fontId="43" fillId="14" borderId="20" xfId="0" applyFont="1" applyFill="1" applyBorder="1" applyAlignment="1">
      <alignment horizontal="center"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44" fillId="15" borderId="20" xfId="0" applyFont="1" applyFill="1" applyBorder="1" applyAlignment="1">
      <alignment horizontal="center" vertical="center" wrapText="1"/>
    </xf>
    <xf numFmtId="0" fontId="48" fillId="15" borderId="20" xfId="0" applyFont="1" applyFill="1" applyBorder="1" applyAlignment="1">
      <alignment horizontal="center" vertical="center" wrapText="1"/>
    </xf>
    <xf numFmtId="0" fontId="46" fillId="15" borderId="20" xfId="0" applyFont="1" applyFill="1" applyBorder="1" applyAlignment="1">
      <alignment horizontal="center" vertical="center" wrapText="1"/>
    </xf>
    <xf numFmtId="0" fontId="38" fillId="16" borderId="20" xfId="0" applyFont="1" applyFill="1" applyBorder="1" applyAlignment="1">
      <alignment vertical="center" wrapText="1"/>
    </xf>
    <xf numFmtId="0" fontId="39" fillId="16" borderId="20" xfId="0" applyFont="1" applyFill="1" applyBorder="1" applyAlignment="1">
      <alignment vertical="center" wrapText="1"/>
    </xf>
    <xf numFmtId="0" fontId="6" fillId="16" borderId="16" xfId="1" applyFont="1" applyFill="1" applyBorder="1" applyAlignment="1">
      <alignment vertical="center" wrapText="1"/>
    </xf>
    <xf numFmtId="0" fontId="6" fillId="16" borderId="15" xfId="1" applyFont="1" applyFill="1" applyBorder="1" applyAlignment="1">
      <alignment vertical="center" wrapText="1"/>
    </xf>
    <xf numFmtId="0" fontId="8" fillId="16" borderId="15" xfId="1" applyFont="1" applyFill="1" applyBorder="1" applyAlignment="1">
      <alignment vertical="center" wrapText="1"/>
    </xf>
    <xf numFmtId="0" fontId="1" fillId="16" borderId="15" xfId="0" applyFont="1" applyFill="1" applyBorder="1" applyAlignment="1">
      <alignment vertical="center" wrapText="1"/>
    </xf>
    <xf numFmtId="0" fontId="13" fillId="16" borderId="17" xfId="0" applyFont="1" applyFill="1" applyBorder="1" applyAlignment="1">
      <alignment vertical="center" wrapText="1"/>
    </xf>
    <xf numFmtId="0" fontId="6" fillId="16" borderId="16" xfId="1" applyFont="1" applyFill="1" applyBorder="1" applyAlignment="1">
      <alignment wrapText="1"/>
    </xf>
    <xf numFmtId="0" fontId="6" fillId="16" borderId="15" xfId="1" applyFont="1" applyFill="1" applyBorder="1" applyAlignment="1">
      <alignment wrapText="1"/>
    </xf>
    <xf numFmtId="0" fontId="6" fillId="16" borderId="15" xfId="0" applyFont="1" applyFill="1" applyBorder="1" applyAlignment="1">
      <alignment wrapText="1"/>
    </xf>
    <xf numFmtId="0" fontId="1" fillId="16" borderId="15" xfId="0" applyFont="1" applyFill="1" applyBorder="1" applyAlignment="1">
      <alignment wrapText="1"/>
    </xf>
    <xf numFmtId="0" fontId="1" fillId="16" borderId="17" xfId="0" applyFont="1" applyFill="1" applyBorder="1" applyAlignment="1">
      <alignment wrapText="1"/>
    </xf>
    <xf numFmtId="0" fontId="8" fillId="16" borderId="15" xfId="1" applyFont="1" applyFill="1" applyBorder="1" applyAlignment="1">
      <alignment wrapText="1"/>
    </xf>
    <xf numFmtId="0" fontId="13" fillId="16" borderId="15" xfId="0" applyFont="1" applyFill="1" applyBorder="1" applyAlignment="1">
      <alignment wrapText="1"/>
    </xf>
    <xf numFmtId="0" fontId="47" fillId="16" borderId="15" xfId="0" applyFont="1" applyFill="1" applyBorder="1" applyAlignment="1">
      <alignment wrapText="1"/>
    </xf>
    <xf numFmtId="0" fontId="6" fillId="17" borderId="18" xfId="1" applyFont="1" applyFill="1" applyBorder="1" applyAlignment="1">
      <alignment vertical="center" wrapText="1"/>
    </xf>
    <xf numFmtId="0" fontId="6" fillId="17" borderId="20" xfId="1" applyFont="1" applyFill="1" applyBorder="1" applyAlignment="1">
      <alignment vertical="center" wrapText="1"/>
    </xf>
    <xf numFmtId="0" fontId="1" fillId="17" borderId="20" xfId="0" applyFont="1" applyFill="1" applyBorder="1" applyAlignment="1">
      <alignment vertical="center" wrapText="1"/>
    </xf>
    <xf numFmtId="0" fontId="1" fillId="17" borderId="23" xfId="0" applyFont="1" applyFill="1" applyBorder="1" applyAlignment="1">
      <alignment vertical="center" wrapText="1"/>
    </xf>
    <xf numFmtId="0" fontId="0" fillId="17" borderId="20" xfId="0" applyFill="1" applyBorder="1" applyAlignment="1">
      <alignment vertical="center" wrapText="1"/>
    </xf>
    <xf numFmtId="0" fontId="0" fillId="17" borderId="22" xfId="0" applyFill="1" applyBorder="1" applyAlignment="1">
      <alignment vertical="center" wrapText="1"/>
    </xf>
    <xf numFmtId="0" fontId="6" fillId="17" borderId="20" xfId="0" applyFont="1" applyFill="1" applyBorder="1" applyAlignment="1">
      <alignment vertical="center" wrapText="1"/>
    </xf>
    <xf numFmtId="0" fontId="6" fillId="17" borderId="20" xfId="1" applyFont="1" applyFill="1" applyBorder="1" applyAlignment="1">
      <alignment vertical="center"/>
    </xf>
    <xf numFmtId="0" fontId="8" fillId="17" borderId="20" xfId="1" applyFont="1" applyFill="1" applyBorder="1" applyAlignment="1">
      <alignment vertical="center" wrapText="1"/>
    </xf>
    <xf numFmtId="0" fontId="20" fillId="17" borderId="20" xfId="1" applyFont="1" applyFill="1" applyBorder="1" applyAlignment="1">
      <alignment vertical="center" wrapText="1"/>
    </xf>
    <xf numFmtId="0" fontId="6" fillId="17" borderId="22" xfId="1" applyFont="1" applyFill="1" applyBorder="1" applyAlignment="1">
      <alignment vertical="center" wrapText="1"/>
    </xf>
    <xf numFmtId="0" fontId="1" fillId="0" borderId="0" xfId="0" applyFont="1"/>
    <xf numFmtId="0" fontId="1" fillId="0" borderId="24" xfId="0" applyFont="1" applyBorder="1"/>
    <xf numFmtId="0" fontId="1" fillId="0" borderId="19" xfId="0" applyFont="1" applyBorder="1"/>
    <xf numFmtId="0" fontId="8" fillId="17" borderId="20" xfId="0" applyFont="1" applyFill="1" applyBorder="1" applyAlignment="1">
      <alignment vertical="center" wrapText="1"/>
    </xf>
    <xf numFmtId="0" fontId="37" fillId="0" borderId="17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7" fillId="2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2" fontId="27" fillId="0" borderId="6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2" fontId="27" fillId="0" borderId="2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</cellXfs>
  <cellStyles count="4">
    <cellStyle name="Lien hypertexte" xfId="2" builtinId="8"/>
    <cellStyle name="Monétaire" xfId="3" builtinId="4"/>
    <cellStyle name="Normal" xfId="0" builtinId="0"/>
    <cellStyle name="Normal 2" xfId="1" xr:uid="{00000000-0005-0000-0000-000003000000}"/>
  </cellStyles>
  <dxfs count="1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3C878"/>
      <color rgb="FFFF8732"/>
      <color rgb="FF0096FA"/>
      <color rgb="FF038732"/>
      <color rgb="FFF6CB60"/>
      <color rgb="FFF3B139"/>
      <color rgb="FFEDB9C4"/>
      <color rgb="FFFDF2CB"/>
      <color rgb="FFB7DEE8"/>
      <color rgb="FFF6D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1.1 - Prendre connaissance du</a:t>
            </a:r>
            <a:r>
              <a:rPr lang="en-US" b="1" u="sng" baseline="0"/>
              <a:t> dossier de la personne accueillie</a:t>
            </a:r>
            <a:endParaRPr lang="en-US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Accueil'!$B$4</c:f>
              <c:strCache>
                <c:ptCount val="1"/>
                <c:pt idx="0">
                  <c:v>1 - Prendre connaissance du dossier de la personne accueillie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Accueil'!$B$5:$B$9</c:f>
              <c:strCache>
                <c:ptCount val="5"/>
                <c:pt idx="0">
                  <c:v>Recueillir les informations utiles auprès de la personne accueillie, de sa famille ou des professionnels précédents, dans le respect du cadre réglementaire.</c:v>
                </c:pt>
                <c:pt idx="1">
                  <c:v>Analyser le dossier de la personne en tenant compte de ses antécédents, ses attentes, ses capacités.</c:v>
                </c:pt>
                <c:pt idx="2">
                  <c:v>S'assurer de la cohérence des informations issues des différentes sources pour éviter les ruptures ou malentendus.</c:v>
                </c:pt>
                <c:pt idx="3">
                  <c:v>Partager les éléments clefs avec l'équipe, tout en respectant la confidentialité et les choix de la personne.</c:v>
                </c:pt>
                <c:pt idx="4">
                  <c:v>Repérer les aides nécessaires (humaines, techniques, matérielles) pour soutenir l'autonomie et les projets de vie de la personne.</c:v>
                </c:pt>
              </c:strCache>
            </c:strRef>
          </c:cat>
          <c:val>
            <c:numRef>
              <c:f>'Activité Accueil'!$F$5:$F$9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A-4385-A97F-68B9B11CA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738952"/>
        <c:axId val="810739280"/>
      </c:radarChart>
      <c:catAx>
        <c:axId val="81073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739280"/>
        <c:crosses val="autoZero"/>
        <c:auto val="1"/>
        <c:lblAlgn val="ctr"/>
        <c:lblOffset val="100"/>
        <c:noMultiLvlLbl val="0"/>
      </c:catAx>
      <c:valAx>
        <c:axId val="81073928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7389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2.3</a:t>
            </a:r>
            <a:r>
              <a:rPr lang="fr-FR" b="1" u="sng" baseline="0"/>
              <a:t> - </a:t>
            </a:r>
            <a:r>
              <a:rPr lang="fr-FR" b="1" u="sng"/>
              <a:t>Accompagner la personne dans son parcours de soins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Accompagnement'!$B$16</c:f>
              <c:strCache>
                <c:ptCount val="1"/>
                <c:pt idx="0">
                  <c:v>2.3 - Accompagner la personne dans son parcours de soins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Accompagnement'!$B$17:$B$21</c:f>
              <c:strCache>
                <c:ptCount val="5"/>
                <c:pt idx="0">
                  <c:v>Réaliser ou relayer les soins nécessaires à l'état de santé physique ou psychique de la personne.</c:v>
                </c:pt>
                <c:pt idx="1">
                  <c:v>Accompagner aux rendez-vous médicaux ou aux examens, et assurer la transmission d'informations utiles.</c:v>
                </c:pt>
                <c:pt idx="2">
                  <c:v>Mobiliser les partenaires du territoire (équipes mobiles, services à domicile, associations…).</c:v>
                </c:pt>
                <c:pt idx="3">
                  <c:v>Construire des relations de collaboration avec les professionnels de santé (médecins, soignants, psychologues…).</c:v>
                </c:pt>
                <c:pt idx="4">
                  <c:v>Participer à la coordination entre les différents acteurs de santé et du secteur social autour de la personne accueillie.</c:v>
                </c:pt>
              </c:strCache>
            </c:strRef>
          </c:cat>
          <c:val>
            <c:numRef>
              <c:f>'Activité Accompagnement'!$F$17:$F$21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3-4BB2-B87E-89C466389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098584"/>
        <c:axId val="388099240"/>
      </c:radarChart>
      <c:catAx>
        <c:axId val="38809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8099240"/>
        <c:crosses val="autoZero"/>
        <c:auto val="1"/>
        <c:lblAlgn val="ctr"/>
        <c:lblOffset val="100"/>
        <c:noMultiLvlLbl val="0"/>
      </c:catAx>
      <c:valAx>
        <c:axId val="38809924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8098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2.4 - Contribuer à l'inclusion, à l'éducation, au développement ou</a:t>
            </a:r>
            <a:r>
              <a:rPr lang="en-US" b="1" u="sng" baseline="0"/>
              <a:t> au maintien de la personne dans la vie sociale</a:t>
            </a:r>
            <a:endParaRPr lang="en-US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557955163133543"/>
          <c:y val="0.26649930555555557"/>
          <c:w val="0.35011587055376581"/>
          <c:h val="0.61131689814814816"/>
        </c:manualLayout>
      </c:layout>
      <c:radarChart>
        <c:radarStyle val="marker"/>
        <c:varyColors val="0"/>
        <c:ser>
          <c:idx val="0"/>
          <c:order val="0"/>
          <c:tx>
            <c:strRef>
              <c:f>'Activité Accompagnement'!$B$22</c:f>
              <c:strCache>
                <c:ptCount val="1"/>
                <c:pt idx="0">
                  <c:v>2.4 - Contribuer à l'inclusion, à l'éducation, au développement ou au maintien de la personne dans la vie sociale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Accompagnement'!$B$23:$B$27</c:f>
              <c:strCache>
                <c:ptCount val="5"/>
                <c:pt idx="0">
                  <c:v>Soutenir l'accès ou favoriser le maintien dans les liens sociaux, les sorties et les démarches.</c:v>
                </c:pt>
                <c:pt idx="1">
                  <c:v>Mobiliser les dispositifs de droit commun adaptés aux besoins de la personne.</c:v>
                </c:pt>
                <c:pt idx="2">
                  <c:v>Accompagner dans les démarches administratives, les achats, les activités culturelles ou de loisirs.</c:v>
                </c:pt>
                <c:pt idx="3">
                  <c:v>Proposer et/ou animer des activités éducatives ou professionnelles, en lien avec le projet de la personne.</c:v>
                </c:pt>
                <c:pt idx="4">
                  <c:v>Donner du sens aux activités en lien avec les projet personnalisé, en veillant à leur coordination.</c:v>
                </c:pt>
              </c:strCache>
            </c:strRef>
          </c:cat>
          <c:val>
            <c:numRef>
              <c:f>'Activité Accompagnement'!$F$23:$F$27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7-449B-848C-A51BFE98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81520"/>
        <c:axId val="483784800"/>
      </c:radarChart>
      <c:catAx>
        <c:axId val="48378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3784800"/>
        <c:crosses val="autoZero"/>
        <c:auto val="1"/>
        <c:lblAlgn val="ctr"/>
        <c:lblOffset val="100"/>
        <c:noMultiLvlLbl val="0"/>
      </c:catAx>
      <c:valAx>
        <c:axId val="48378480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37815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2.5 - Anticiper,</a:t>
            </a:r>
            <a:r>
              <a:rPr lang="fr-FR" b="1" u="sng" baseline="0"/>
              <a:t> prévenir et gérer les situations de crise</a:t>
            </a:r>
            <a:endParaRPr lang="fr-FR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Accompagnement'!$B$28</c:f>
              <c:strCache>
                <c:ptCount val="1"/>
                <c:pt idx="0">
                  <c:v>2.5 - Anticiper, prévenir et gérer les situations de crise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Accompagnement'!$B$29:$B$33</c:f>
              <c:strCache>
                <c:ptCount val="5"/>
                <c:pt idx="0">
                  <c:v>Identifier collectivement les antécédents de crise et les facteurs déclencheurs ou protecteurs.</c:v>
                </c:pt>
                <c:pt idx="1">
                  <c:v>Etre attentif aux signes de mal-être ou de changement pouvant annoncer une crise.</c:v>
                </c:pt>
                <c:pt idx="2">
                  <c:v>Participer à l'élaboration et à l'application des protocoles de prévention ou de gestion.</c:v>
                </c:pt>
                <c:pt idx="3">
                  <c:v>Maintenir la cohérence de l'équipe autour de la personne, y compris en période de tension se conformer aux protocoles.</c:v>
                </c:pt>
                <c:pt idx="4">
                  <c:v>Intervenir dans la crise selon ses compétences, en sollicitant les professionnels compétents si besoin.</c:v>
                </c:pt>
              </c:strCache>
            </c:strRef>
          </c:cat>
          <c:val>
            <c:numRef>
              <c:f>'Activité Accompagnement'!$F$29:$F$33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F-42FF-9F70-19F7BF61B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187640"/>
        <c:axId val="879186000"/>
      </c:radarChart>
      <c:catAx>
        <c:axId val="87918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9186000"/>
        <c:crosses val="autoZero"/>
        <c:auto val="1"/>
        <c:lblAlgn val="ctr"/>
        <c:lblOffset val="100"/>
        <c:noMultiLvlLbl val="0"/>
      </c:catAx>
      <c:valAx>
        <c:axId val="87918600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91876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2.6 - Soutenir la personne dans l'accompagnement proposé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7306106668294572"/>
          <c:y val="0.21105636257989538"/>
          <c:w val="0.45387800229262898"/>
          <c:h val="0.70693338967830543"/>
        </c:manualLayout>
      </c:layout>
      <c:radarChart>
        <c:radarStyle val="marker"/>
        <c:varyColors val="0"/>
        <c:ser>
          <c:idx val="0"/>
          <c:order val="0"/>
          <c:tx>
            <c:strRef>
              <c:f>'Activité Accompagnement'!$B$34</c:f>
              <c:strCache>
                <c:ptCount val="1"/>
                <c:pt idx="0">
                  <c:v>2.6 - Soutenir la personne dans l'accompagnement proposé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Accompagnement'!$B$35:$B$39</c:f>
              <c:strCache>
                <c:ptCount val="5"/>
                <c:pt idx="0">
                  <c:v>Proposer un accompagnement individualisé favorisant les comportements positifs pour la santé et le bien-être.</c:v>
                </c:pt>
                <c:pt idx="1">
                  <c:v>Informer et conseiller la personne (et/ou ses proches) dans la compréhension des démarches.</c:v>
                </c:pt>
                <c:pt idx="2">
                  <c:v>Accompagner le développement de ses compétences pour prévenir la perte d'autonomie.</c:v>
                </c:pt>
                <c:pt idx="3">
                  <c:v>Evaluer régulièrement son autonomie et proposer des actions pour la développer ou la préserver.</c:v>
                </c:pt>
                <c:pt idx="4">
                  <c:v>Maintenir une posture professionnelle, une juste distance, soutenue par des espaces d'échange, de formation et d'analyse de la pratique.</c:v>
                </c:pt>
              </c:strCache>
            </c:strRef>
          </c:cat>
          <c:val>
            <c:numRef>
              <c:f>'Activité Accompagnement'!$F$35:$F$39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8-41DA-B58C-4F507FFE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864592"/>
        <c:axId val="817867872"/>
      </c:radarChart>
      <c:catAx>
        <c:axId val="81786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867872"/>
        <c:crosses val="autoZero"/>
        <c:auto val="1"/>
        <c:lblAlgn val="ctr"/>
        <c:lblOffset val="100"/>
        <c:noMultiLvlLbl val="0"/>
      </c:catAx>
      <c:valAx>
        <c:axId val="817867872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8645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Accompagner</a:t>
            </a:r>
            <a:r>
              <a:rPr lang="en-US" baseline="0"/>
              <a:t> l'usager tout au long de son parcours</a:t>
            </a:r>
            <a:endParaRPr lang="en-US"/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'Compétences Accompagnement'!$D$1</c:f>
              <c:strCache>
                <c:ptCount val="1"/>
                <c:pt idx="0">
                  <c:v>Maitrisé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('Compétences Accompagnement'!$B$2,'Compétences Accompagnement'!$B$19,'Compétences Accompagnement'!$B$38,'Compétences Accompagnement'!$B$55)</c:f>
              <c:strCache>
                <c:ptCount val="4"/>
                <c:pt idx="0">
                  <c:v>Connaissances</c:v>
                </c:pt>
                <c:pt idx="1">
                  <c:v>Savoirs procéduraux</c:v>
                </c:pt>
                <c:pt idx="2">
                  <c:v>Expériences</c:v>
                </c:pt>
                <c:pt idx="3">
                  <c:v>Savoir-faire</c:v>
                </c:pt>
              </c:strCache>
            </c:strRef>
          </c:cat>
          <c:val>
            <c:numRef>
              <c:f>('Compétences Accompagnement'!$D$2,'Compétences Accompagnement'!$D$19,'Compétences Accompagnement'!$D$38,'Compétences Accompagnement'!$D$55)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6-4510-A237-F28A60C79368}"/>
            </c:ext>
          </c:extLst>
        </c:ser>
        <c:ser>
          <c:idx val="1"/>
          <c:order val="1"/>
          <c:tx>
            <c:strRef>
              <c:f>'Compétences Accompagnement'!$E$1</c:f>
              <c:strCache>
                <c:ptCount val="1"/>
                <c:pt idx="0">
                  <c:v>A développer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('Compétences Accompagnement'!$B$2,'Compétences Accompagnement'!$B$19,'Compétences Accompagnement'!$B$38,'Compétences Accompagnement'!$B$55)</c:f>
              <c:strCache>
                <c:ptCount val="4"/>
                <c:pt idx="0">
                  <c:v>Connaissances</c:v>
                </c:pt>
                <c:pt idx="1">
                  <c:v>Savoirs procéduraux</c:v>
                </c:pt>
                <c:pt idx="2">
                  <c:v>Expériences</c:v>
                </c:pt>
                <c:pt idx="3">
                  <c:v>Savoir-faire</c:v>
                </c:pt>
              </c:strCache>
            </c:strRef>
          </c:cat>
          <c:val>
            <c:numRef>
              <c:f>('Compétences Accompagnement'!$E$2,'Compétences Accompagnement'!$E$19,'Compétences Accompagnement'!$E$38,'Compétences Accompagnement'!$E$55)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6-4510-A237-F28A60C793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120960"/>
        <c:axId val="129893504"/>
      </c:radarChart>
      <c:catAx>
        <c:axId val="1261209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29893504"/>
        <c:crosses val="autoZero"/>
        <c:auto val="1"/>
        <c:lblAlgn val="ctr"/>
        <c:lblOffset val="100"/>
        <c:noMultiLvlLbl val="0"/>
      </c:catAx>
      <c:valAx>
        <c:axId val="129893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26120960"/>
        <c:crosses val="autoZero"/>
        <c:crossBetween val="between"/>
        <c:majorUnit val="2"/>
      </c:valAx>
    </c:plotArea>
    <c:legend>
      <c:legendPos val="l"/>
      <c:layout>
        <c:manualLayout>
          <c:xMode val="edge"/>
          <c:yMode val="edge"/>
          <c:x val="0.74671296296296297"/>
          <c:y val="0.77903865740740752"/>
          <c:w val="0.15113013170754566"/>
          <c:h val="9.8622841163901812E-2"/>
        </c:manualLayout>
      </c:layout>
      <c:overlay val="1"/>
    </c:legend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3.6 - Concevoir l'accompagnement en complémentarité avec les partenaires du territoire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Continuité'!$B$34</c:f>
              <c:strCache>
                <c:ptCount val="1"/>
                <c:pt idx="0">
                  <c:v>3.6 - Concevoir l'accompagnement en complémentarité avec les partenaires du territoire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Continuité'!$B$35:$B$39</c:f>
              <c:strCache>
                <c:ptCount val="5"/>
                <c:pt idx="0">
                  <c:v>Se tenir informé des évolutions sur les pathologies, les dispositifs, les pratiques…</c:v>
                </c:pt>
                <c:pt idx="1">
                  <c:v>Mobiliser les compétences et les appuis des partenaires locaux (soins, insertion, formation, loisirs…)</c:v>
                </c:pt>
                <c:pt idx="2">
                  <c:v>Communiquer et coordonner avec les intervenants du territoire autour des besoins de la personne</c:v>
                </c:pt>
                <c:pt idx="3">
                  <c:v>Veiller à la continuité des interventions dans la durée, y compris des interventions ponctuelles</c:v>
                </c:pt>
                <c:pt idx="4">
                  <c:v>Favoriser l'accès au droit commun et à l'environnement ordinaire dès que possible.</c:v>
                </c:pt>
              </c:strCache>
            </c:strRef>
          </c:cat>
          <c:val>
            <c:numRef>
              <c:f>'Activité Continuité'!$F$35:$F$39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6-4457-90D3-766DBA637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382008"/>
        <c:axId val="809380040"/>
      </c:radarChart>
      <c:catAx>
        <c:axId val="80938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380040"/>
        <c:crosses val="autoZero"/>
        <c:auto val="1"/>
        <c:lblAlgn val="ctr"/>
        <c:lblOffset val="100"/>
        <c:noMultiLvlLbl val="0"/>
      </c:catAx>
      <c:valAx>
        <c:axId val="80938004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382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3.4 - Favoriser l'autodétermination de la personne accompagnée (choix et décisions)</a:t>
            </a:r>
          </a:p>
        </c:rich>
      </c:tx>
      <c:layout>
        <c:manualLayout>
          <c:xMode val="edge"/>
          <c:yMode val="edge"/>
          <c:x val="0.15478622280555224"/>
          <c:y val="1.4699074074074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Continuité'!$B$22</c:f>
              <c:strCache>
                <c:ptCount val="1"/>
                <c:pt idx="0">
                  <c:v>3.4 - Favoriser l'autodétermination de la personne accompagnée (choix et décisions)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Continuité'!$B$23:$B$27</c:f>
              <c:strCache>
                <c:ptCount val="5"/>
                <c:pt idx="0">
                  <c:v>Aider la personne à se projeter dans des démarches de vie (école, travail, autonomie…) selon ses capacités.</c:v>
                </c:pt>
                <c:pt idx="1">
                  <c:v>Préparer la personne aux différentes étapes de développement ou de transition (adolescence, vieillissement…).</c:v>
                </c:pt>
                <c:pt idx="2">
                  <c:v>Réévaluer régulièrement avec elle le projet de vie et ses priorités.</c:v>
                </c:pt>
                <c:pt idx="3">
                  <c:v>Explorer ensemble les possibilités de réorientation ou d'évolution du projet.</c:v>
                </c:pt>
                <c:pt idx="4">
                  <c:v>Construire et suivre ensemble les actions décidées, en respectant ses souhaits.</c:v>
                </c:pt>
              </c:strCache>
            </c:strRef>
          </c:cat>
          <c:val>
            <c:numRef>
              <c:f>'Activité Continuité'!$F$23:$F$27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8-4F87-AAE4-2E560AE0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849832"/>
        <c:axId val="879182720"/>
      </c:radarChart>
      <c:catAx>
        <c:axId val="81784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9182720"/>
        <c:crosses val="autoZero"/>
        <c:auto val="1"/>
        <c:lblAlgn val="ctr"/>
        <c:lblOffset val="100"/>
        <c:noMultiLvlLbl val="0"/>
      </c:catAx>
      <c:valAx>
        <c:axId val="87918272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8498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3.3 - Accompagner la personne</a:t>
            </a:r>
            <a:r>
              <a:rPr lang="fr-FR" b="1" u="sng" baseline="0"/>
              <a:t> dans un tournant de son parcours</a:t>
            </a:r>
            <a:endParaRPr lang="fr-FR" u="sng"/>
          </a:p>
        </c:rich>
      </c:tx>
      <c:layout>
        <c:manualLayout>
          <c:xMode val="edge"/>
          <c:yMode val="edge"/>
          <c:x val="0.12020819444444443"/>
          <c:y val="8.81944444444444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2407482533243182"/>
          <c:y val="0.2635150462962963"/>
          <c:w val="0.333329753808217"/>
          <c:h val="0.58200763888888885"/>
        </c:manualLayout>
      </c:layout>
      <c:radarChart>
        <c:radarStyle val="marker"/>
        <c:varyColors val="0"/>
        <c:ser>
          <c:idx val="0"/>
          <c:order val="0"/>
          <c:tx>
            <c:strRef>
              <c:f>'Activité Continuité'!$B$16</c:f>
              <c:strCache>
                <c:ptCount val="1"/>
                <c:pt idx="0">
                  <c:v>3.3 - Accompagner la personne dans un tournant de son parcours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Continuité'!$B$17:$B$21</c:f>
              <c:strCache>
                <c:ptCount val="5"/>
                <c:pt idx="0">
                  <c:v>Proposer des solutions adaptées à l'évolution des besoins, en tenant compte des souhaits exprimés.</c:v>
                </c:pt>
                <c:pt idx="1">
                  <c:v>Présenter d'autres modalités d'accueil ou de service, en respectant la temporalité de la personne.</c:v>
                </c:pt>
                <c:pt idx="2">
                  <c:v>Renforcer l'accès à l'information sur les droits, la santé, les ressources disponibles.</c:v>
                </c:pt>
                <c:pt idx="3">
                  <c:v>Communiquer avec les structures partenaires (école, entreprise, hôpital, autre ESMS…) avec l'accord de la personne.</c:v>
                </c:pt>
                <c:pt idx="4">
                  <c:v>Maintenir un accompagnement actif en attendant la mise en place de la nouvelle solution.</c:v>
                </c:pt>
              </c:strCache>
            </c:strRef>
          </c:cat>
          <c:val>
            <c:numRef>
              <c:f>'Activité Continuité'!$F$17:$F$21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B-4CE6-A27F-74A2F2D58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047192"/>
        <c:axId val="387052112"/>
      </c:radarChart>
      <c:catAx>
        <c:axId val="38704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052112"/>
        <c:crosses val="autoZero"/>
        <c:auto val="1"/>
        <c:lblAlgn val="ctr"/>
        <c:lblOffset val="100"/>
        <c:noMultiLvlLbl val="0"/>
      </c:catAx>
      <c:valAx>
        <c:axId val="387052112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0471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3.2 - Travailler avec les familles et les aidants</a:t>
            </a:r>
            <a:r>
              <a:rPr lang="fr-FR" b="1" u="sng" baseline="0"/>
              <a:t> sur l'évolution des modalités d'accompagnement</a:t>
            </a:r>
            <a:endParaRPr lang="fr-FR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Continuité'!$B$10</c:f>
              <c:strCache>
                <c:ptCount val="1"/>
                <c:pt idx="0">
                  <c:v>3.2 - Travailler avec les familles et les aidants sur l'évolution des modalités d'accompagnement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Continuité'!$B$11:$B$15</c:f>
              <c:strCache>
                <c:ptCount val="5"/>
                <c:pt idx="0">
                  <c:v>Présenter les nouvelles orientations ou possibilités d'accompagnement de façon claire et partagée.</c:v>
                </c:pt>
                <c:pt idx="1">
                  <c:v>Co-construire les modalités du changement avec les aidants, les familles lorsque cela est souhaité par la personne.</c:v>
                </c:pt>
                <c:pt idx="2">
                  <c:v>Identifier les besoins de relais ou d'appui extérieur pour accompagner ce changement.</c:v>
                </c:pt>
                <c:pt idx="3">
                  <c:v>Mettre en relation la personne et ses représentants légaux et / ou aidants avec les intervenants des nouveaux dispositifs.</c:v>
                </c:pt>
                <c:pt idx="4">
                  <c:v>Faire évoluer les modalités d'accompagnement en fonction des changements constatés chez la personne.</c:v>
                </c:pt>
              </c:strCache>
            </c:strRef>
          </c:cat>
          <c:val>
            <c:numRef>
              <c:f>'Activité Continuité'!$F$11:$F$15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E-487F-832B-818EB3AA7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065736"/>
        <c:axId val="275066064"/>
      </c:radarChart>
      <c:catAx>
        <c:axId val="27506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5066064"/>
        <c:crosses val="autoZero"/>
        <c:auto val="1"/>
        <c:lblAlgn val="ctr"/>
        <c:lblOffset val="100"/>
        <c:noMultiLvlLbl val="0"/>
      </c:catAx>
      <c:valAx>
        <c:axId val="275066064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50657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3.1 - Anticiper les moments charnières dans le parocurs de la personne</a:t>
            </a:r>
            <a:r>
              <a:rPr lang="en-US" b="1" u="sng" baseline="0"/>
              <a:t> accompagnée</a:t>
            </a:r>
            <a:endParaRPr lang="en-US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69637672513226"/>
          <c:y val="0.30765770479260546"/>
          <c:w val="0.35306235002452635"/>
          <c:h val="0.5992841752319229"/>
        </c:manualLayout>
      </c:layout>
      <c:radarChart>
        <c:radarStyle val="marker"/>
        <c:varyColors val="0"/>
        <c:ser>
          <c:idx val="0"/>
          <c:order val="0"/>
          <c:tx>
            <c:strRef>
              <c:f>'Activité Continuité'!$B$4</c:f>
              <c:strCache>
                <c:ptCount val="1"/>
                <c:pt idx="0">
                  <c:v>3.1 - Anticiper les moments charnières dans le parcours de la personne accompagnée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Continuité'!$B$5:$B$9</c:f>
              <c:strCache>
                <c:ptCount val="5"/>
                <c:pt idx="0">
                  <c:v>Identifier les moments clés (entrée, sortie, changement de lieu de vie, passage d'âge…) pouvant fragiliser la continuité.</c:v>
                </c:pt>
                <c:pt idx="1">
                  <c:v>Maintenir les liens avec l'environnement habituel de la personne dans la mesure du possible.</c:v>
                </c:pt>
                <c:pt idx="2">
                  <c:v>Etre attentif aux événements ou évolutions pouvant affecter la personne et ses proches (famille et aidants).</c:v>
                </c:pt>
                <c:pt idx="3">
                  <c:v>Evaluer avec la personne et ses proches les modalités d'insertion (scolaire, professionnelle, social…).</c:v>
                </c:pt>
                <c:pt idx="4">
                  <c:v>Adapter le projet aux étapes de vie : adolescence, majorité, vieillissement, fin de vie…</c:v>
                </c:pt>
              </c:strCache>
            </c:strRef>
          </c:cat>
          <c:val>
            <c:numRef>
              <c:f>'Activité Continuité'!$F$5:$F$9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8-4FC0-A6AB-992222DD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866560"/>
        <c:axId val="817867544"/>
      </c:radarChart>
      <c:catAx>
        <c:axId val="8178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867544"/>
        <c:crosses val="autoZero"/>
        <c:auto val="1"/>
        <c:lblAlgn val="ctr"/>
        <c:lblOffset val="100"/>
        <c:noMultiLvlLbl val="0"/>
      </c:catAx>
      <c:valAx>
        <c:axId val="817867544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8665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sng" strike="noStrike" baseline="0">
                <a:effectLst/>
              </a:rPr>
              <a:t>1.</a:t>
            </a:r>
            <a:r>
              <a:rPr lang="fr-FR" b="1" u="sng"/>
              <a:t>6 - Favoriser le développement du pouvoir d'agir de la personne accueillie</a:t>
            </a:r>
          </a:p>
        </c:rich>
      </c:tx>
      <c:layout>
        <c:manualLayout>
          <c:xMode val="edge"/>
          <c:yMode val="edge"/>
          <c:x val="0.21082361111111114"/>
          <c:y val="2.939814814814814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0557955163133543"/>
          <c:y val="0.25767986111111113"/>
          <c:w val="0.35516697821792681"/>
          <c:h val="0.62013634259259254"/>
        </c:manualLayout>
      </c:layout>
      <c:radarChart>
        <c:radarStyle val="marker"/>
        <c:varyColors val="0"/>
        <c:ser>
          <c:idx val="0"/>
          <c:order val="0"/>
          <c:tx>
            <c:strRef>
              <c:f>'Activité Accueil'!$B$34</c:f>
              <c:strCache>
                <c:ptCount val="1"/>
                <c:pt idx="0">
                  <c:v>6 - Favoriser le développement du pouvoir d'agir de la personne accueillie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Accueil'!$B$35:$B$39</c:f>
              <c:strCache>
                <c:ptCount val="5"/>
                <c:pt idx="0">
                  <c:v>Soutenir la personne dans l'identification des freins à la réalisation de ce qui est important pour elle.</c:v>
                </c:pt>
                <c:pt idx="1">
                  <c:v>Recherche avec elle (ou ses aidants) les personnes ou ressources pouvant lever ces freins.</c:v>
                </c:pt>
                <c:pt idx="2">
                  <c:v>Déterminer ensemble une première étape réalise vers l'objectif visé.</c:v>
                </c:pt>
                <c:pt idx="3">
                  <c:v>Aider la personne à reconnaître ce qu'elle a pu accomplir, sans jugement extérieur.</c:v>
                </c:pt>
                <c:pt idx="4">
                  <c:v>Valoriser chaque progression vers plus d'autonomie, même minime.</c:v>
                </c:pt>
              </c:strCache>
            </c:strRef>
          </c:cat>
          <c:val>
            <c:numRef>
              <c:f>'Activité Accueil'!$F$35:$F$39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D-49CA-9B8E-E54751E6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88360"/>
        <c:axId val="489585408"/>
      </c:radarChart>
      <c:catAx>
        <c:axId val="48958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9585408"/>
        <c:crosses val="autoZero"/>
        <c:auto val="1"/>
        <c:lblAlgn val="ctr"/>
        <c:lblOffset val="100"/>
        <c:noMultiLvlLbl val="0"/>
      </c:catAx>
      <c:valAx>
        <c:axId val="489585408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9588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3.5 - Prendre appui et collaborer avec les professionnels d'un secteur différent au sein de l'organisme gestionnaire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Continuité'!$B$28</c:f>
              <c:strCache>
                <c:ptCount val="1"/>
                <c:pt idx="0">
                  <c:v>3.5 - Prendre appui et collaborer avec les professionnels d'un secteur différent au sein de l'organisme gestionnaire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Continuité'!$B$29:$B$33</c:f>
              <c:strCache>
                <c:ptCount val="5"/>
                <c:pt idx="0">
                  <c:v>Identifier les besoins spécifiques de la personne nécessitant d'autres expertises.</c:v>
                </c:pt>
                <c:pt idx="1">
                  <c:v>Valoriser les ressources internes à la structure dans une logique de travail pluridisciplinaire.</c:v>
                </c:pt>
                <c:pt idx="2">
                  <c:v>Mobiliser les savoir-faire d'autres professionnels pour enrichir le projet personnalisé.</c:v>
                </c:pt>
                <c:pt idx="3">
                  <c:v>Travailler en cohérence au sein de l'équipe autour des mêmes objectifs.</c:v>
                </c:pt>
                <c:pt idx="4">
                  <c:v>Garantir la continuité des actions entre les différents professionnels intervenant auprès de la personne.</c:v>
                </c:pt>
              </c:strCache>
            </c:strRef>
          </c:cat>
          <c:val>
            <c:numRef>
              <c:f>'Activité Continuité'!$F$29:$F$33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8-4DDC-B635-C263DC317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382008"/>
        <c:axId val="809380040"/>
      </c:radarChart>
      <c:catAx>
        <c:axId val="80938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380040"/>
        <c:crosses val="autoZero"/>
        <c:auto val="1"/>
        <c:lblAlgn val="ctr"/>
        <c:lblOffset val="100"/>
        <c:noMultiLvlLbl val="0"/>
      </c:catAx>
      <c:valAx>
        <c:axId val="80938004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382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Contribuer</a:t>
            </a:r>
            <a:r>
              <a:rPr lang="fr-FR" baseline="0"/>
              <a:t> à la continuité de la prise en charge de l'usager</a:t>
            </a:r>
            <a:endParaRPr lang="fr-FR"/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'Compétences Continuité'!$D$1</c:f>
              <c:strCache>
                <c:ptCount val="1"/>
                <c:pt idx="0">
                  <c:v>Maitrisé</c:v>
                </c:pt>
              </c:strCache>
            </c:strRef>
          </c:tx>
          <c:cat>
            <c:strRef>
              <c:f>('Compétences Continuité'!$B$2,'Compétences Continuité'!$B$19,'Compétences Continuité'!$B$36,'Compétences Continuité'!$B$50)</c:f>
              <c:strCache>
                <c:ptCount val="4"/>
                <c:pt idx="0">
                  <c:v>Connaissances</c:v>
                </c:pt>
                <c:pt idx="1">
                  <c:v>Savoirs procéduraux</c:v>
                </c:pt>
                <c:pt idx="2">
                  <c:v>Expériences</c:v>
                </c:pt>
                <c:pt idx="3">
                  <c:v>Savoir-faire</c:v>
                </c:pt>
              </c:strCache>
            </c:strRef>
          </c:cat>
          <c:val>
            <c:numRef>
              <c:f>('Compétences Continuité'!$D$2,'Compétences Continuité'!$D$19,'Compétences Continuité'!$D$36,'Compétences Continuité'!$D$50)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5-4A44-B349-61ABE3114AFA}"/>
            </c:ext>
          </c:extLst>
        </c:ser>
        <c:ser>
          <c:idx val="1"/>
          <c:order val="1"/>
          <c:tx>
            <c:strRef>
              <c:f>'Compétences Continuité'!$E$1</c:f>
              <c:strCache>
                <c:ptCount val="1"/>
                <c:pt idx="0">
                  <c:v>A développer</c:v>
                </c:pt>
              </c:strCache>
            </c:strRef>
          </c:tx>
          <c:cat>
            <c:strRef>
              <c:f>('Compétences Continuité'!$B$2,'Compétences Continuité'!$B$19,'Compétences Continuité'!$B$36,'Compétences Continuité'!$B$50)</c:f>
              <c:strCache>
                <c:ptCount val="4"/>
                <c:pt idx="0">
                  <c:v>Connaissances</c:v>
                </c:pt>
                <c:pt idx="1">
                  <c:v>Savoirs procéduraux</c:v>
                </c:pt>
                <c:pt idx="2">
                  <c:v>Expériences</c:v>
                </c:pt>
                <c:pt idx="3">
                  <c:v>Savoir-faire</c:v>
                </c:pt>
              </c:strCache>
            </c:strRef>
          </c:cat>
          <c:val>
            <c:numRef>
              <c:f>('Compétences Continuité'!$E$2,'Compétences Continuité'!$E$19,'Compétences Continuité'!$E$36,'Compétences Continuité'!$E$50)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5-4A44-B349-61ABE3114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21472"/>
        <c:axId val="129895808"/>
      </c:radarChart>
      <c:catAx>
        <c:axId val="1261214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29895808"/>
        <c:crosses val="autoZero"/>
        <c:auto val="1"/>
        <c:lblAlgn val="ctr"/>
        <c:lblOffset val="100"/>
        <c:noMultiLvlLbl val="0"/>
      </c:catAx>
      <c:valAx>
        <c:axId val="129895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2612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17608024691353"/>
          <c:y val="0.77903865740740752"/>
          <c:w val="0.16522824074074074"/>
          <c:h val="0.10632083333333334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sng" strike="noStrike" baseline="0">
                <a:effectLst/>
              </a:rPr>
              <a:t>1.</a:t>
            </a:r>
            <a:r>
              <a:rPr lang="fr-FR" b="1" u="sng"/>
              <a:t>5 - Contribuer à l'élaboration du projet personnalisé</a:t>
            </a:r>
          </a:p>
        </c:rich>
      </c:tx>
      <c:layout>
        <c:manualLayout>
          <c:xMode val="edge"/>
          <c:yMode val="edge"/>
          <c:x val="0.23668402580057357"/>
          <c:y val="5.8796838920761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5695753622611992"/>
          <c:y val="0.32547175925925925"/>
          <c:w val="0.27935011732887888"/>
          <c:h val="0.48775694444444456"/>
        </c:manualLayout>
      </c:layout>
      <c:radarChart>
        <c:radarStyle val="marker"/>
        <c:varyColors val="0"/>
        <c:ser>
          <c:idx val="0"/>
          <c:order val="0"/>
          <c:tx>
            <c:strRef>
              <c:f>'Activité Accueil'!$B$28</c:f>
              <c:strCache>
                <c:ptCount val="1"/>
                <c:pt idx="0">
                  <c:v>5 - Contribuer à l'élaboration du projet personnalisé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Accueil'!$B$29:$B$33</c:f>
              <c:strCache>
                <c:ptCount val="5"/>
                <c:pt idx="0">
                  <c:v>Prendre en compte l'environnement familial, culturel et social pour adapter le projet à la réalité de la personne.</c:v>
                </c:pt>
                <c:pt idx="1">
                  <c:v>Partager les observations et évaluations avec l'équipe et les proches si nécessaire, dans le respect du cadre réglementaire.</c:v>
                </c:pt>
                <c:pt idx="2">
                  <c:v>Déterminer les objectifs du projet de vie, à partir des souhaits et capacités de la personne.</c:v>
                </c:pt>
                <c:pt idx="3">
                  <c:v>Concevoir le projet en intégrant les contraintes institutionnelles, tout en priorisant les besoins de la personne.</c:v>
                </c:pt>
                <c:pt idx="4">
                  <c:v>Adapter le projet selon les étapes de vie (insertion, vieillissement, santé…), en impliquant les aidants si nécessaire.</c:v>
                </c:pt>
              </c:strCache>
            </c:strRef>
          </c:cat>
          <c:val>
            <c:numRef>
              <c:f>'Activité Accueil'!$F$29:$F$33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8-439F-B597-55D69927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724520"/>
        <c:axId val="810724192"/>
      </c:radarChart>
      <c:catAx>
        <c:axId val="81072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724192"/>
        <c:crosses val="autoZero"/>
        <c:auto val="1"/>
        <c:lblAlgn val="ctr"/>
        <c:lblOffset val="100"/>
        <c:noMultiLvlLbl val="0"/>
      </c:catAx>
      <c:valAx>
        <c:axId val="810724192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7245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sng" strike="noStrike" baseline="0">
                <a:effectLst/>
              </a:rPr>
              <a:t>1.</a:t>
            </a:r>
            <a:r>
              <a:rPr lang="fr-FR" b="1" u="sng"/>
              <a:t>4 - Identifier les appuis ou obstacles pour adapter et construire le projet d'accomapgnement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1996672367391854"/>
          <c:y val="0.29910185185185184"/>
          <c:w val="0.33144360922191729"/>
          <c:h val="0.57871435185185183"/>
        </c:manualLayout>
      </c:layout>
      <c:radarChart>
        <c:radarStyle val="marker"/>
        <c:varyColors val="0"/>
        <c:ser>
          <c:idx val="0"/>
          <c:order val="0"/>
          <c:tx>
            <c:strRef>
              <c:f>'Activité Accueil'!$B$22</c:f>
              <c:strCache>
                <c:ptCount val="1"/>
                <c:pt idx="0">
                  <c:v>4 - Identifier les appuis ou obstacles pour adapter et construire le projet d'accompagnement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Accueil'!$B$23:$B$27</c:f>
              <c:strCache>
                <c:ptCount val="5"/>
                <c:pt idx="0">
                  <c:v>Repérer les ressources et compétences de la personne comme base du projet d'accompagnement.</c:v>
                </c:pt>
                <c:pt idx="1">
                  <c:v>Evaluer les ressources mobilisables à l'extérieur, y compris les soutiens familiaux, associatifs ou institutionnels.</c:v>
                </c:pt>
                <c:pt idx="2">
                  <c:v>Rechercher systématiquement l'accord de la personne ou de ses représentants pour toute décision liée à son projet.</c:v>
                </c:pt>
                <c:pt idx="3">
                  <c:v>Définir avec la personne les priorités du projet, dans une logique de co-construction afin de déduire les objectifs de soin et/ ou d'accompagnement.</c:v>
                </c:pt>
                <c:pt idx="4">
                  <c:v>Rédiger, en tant que référent (et/ou en équipe) le projet personnalisé en collaboration avec la personne, ses aidants et les membres de l'équipe.</c:v>
                </c:pt>
              </c:strCache>
            </c:strRef>
          </c:cat>
          <c:val>
            <c:numRef>
              <c:f>'Activité Accueil'!$F$23:$F$27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0-44E7-902C-1015D9B43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480656"/>
        <c:axId val="488477376"/>
      </c:radarChart>
      <c:catAx>
        <c:axId val="48848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8477376"/>
        <c:crosses val="autoZero"/>
        <c:auto val="1"/>
        <c:lblAlgn val="ctr"/>
        <c:lblOffset val="100"/>
        <c:noMultiLvlLbl val="0"/>
      </c:catAx>
      <c:valAx>
        <c:axId val="488477376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8480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sng" strike="noStrike" baseline="0">
                <a:effectLst/>
              </a:rPr>
              <a:t>1.</a:t>
            </a:r>
            <a:r>
              <a:rPr lang="fr-FR" b="1" u="sng"/>
              <a:t>3 - Préparer les conditions du maintien et du développement du pouvoir d'agir de la personne accueillie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Accueil'!$B$16</c:f>
              <c:strCache>
                <c:ptCount val="1"/>
                <c:pt idx="0">
                  <c:v>3 - Préparer les conditions du maintien et du développement du pouvoir d'agir de la personne accueillie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Accueil'!$B$17:$B$21</c:f>
              <c:strCache>
                <c:ptCount val="5"/>
                <c:pt idx="0">
                  <c:v>Rencontrer la personne seul et/ou avec ses proches pour recueillir ses besoins, souhaits et préférences.</c:v>
                </c:pt>
                <c:pt idx="1">
                  <c:v>Echanger sur ses projets, ses capacités et désir, avec ou sans l'appui d'un représentant légal ou audant familial.</c:v>
                </c:pt>
                <c:pt idx="2">
                  <c:v>Evaluer les ressources et limites de la personne, pour construire un accompagnement adapté à son degré d'autonomie.</c:v>
                </c:pt>
                <c:pt idx="3">
                  <c:v>Soutenir l'implication active de la personne dans le choix, la mise en œuvre et l'évaluation des actions proposées.</c:v>
                </c:pt>
                <c:pt idx="4">
                  <c:v>Evaluer la capacité des familles, aidants ou représentants légaux, à être acteurs dans le projet en veillant à respecter la volonté de la personne et son droit à décider.</c:v>
                </c:pt>
              </c:strCache>
            </c:strRef>
          </c:cat>
          <c:val>
            <c:numRef>
              <c:f>'Activité Accueil'!$F$17:$F$21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2-46D3-B38C-3FCE6E733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736984"/>
        <c:axId val="810737312"/>
      </c:radarChart>
      <c:catAx>
        <c:axId val="81073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737312"/>
        <c:crosses val="autoZero"/>
        <c:auto val="1"/>
        <c:lblAlgn val="ctr"/>
        <c:lblOffset val="100"/>
        <c:noMultiLvlLbl val="0"/>
      </c:catAx>
      <c:valAx>
        <c:axId val="810737312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7369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sng" strike="noStrike" baseline="0">
                <a:effectLst/>
              </a:rPr>
              <a:t>1.</a:t>
            </a:r>
            <a:r>
              <a:rPr lang="fr-FR" b="1" u="sng"/>
              <a:t>2 - Prendre part à la phase d'accueil et d'insertion de la personne accueillie</a:t>
            </a:r>
          </a:p>
        </c:rich>
      </c:tx>
      <c:layout>
        <c:manualLayout>
          <c:xMode val="edge"/>
          <c:yMode val="edge"/>
          <c:x val="9.737916666666666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Accueil'!$B$10</c:f>
              <c:strCache>
                <c:ptCount val="1"/>
                <c:pt idx="0">
                  <c:v>2 - Prendre part à la phase d'accueil et d'insertion de la personne accueillie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'Activité Accueil'!$B$11:$B$15</c:f>
              <c:strCache>
                <c:ptCount val="5"/>
                <c:pt idx="0">
                  <c:v>Observer les réactions de la personne accueillie pour adapter l'accompagnement à son rythme et à son niveau de confort.</c:v>
                </c:pt>
                <c:pt idx="1">
                  <c:v>Aider à la prise de repères dans le nouvel environnement (lieux, personnel, autres résidents).</c:v>
                </c:pt>
                <c:pt idx="2">
                  <c:v>Soutenir la création des lieux sociaux, en respectant les souhaits de la personne en matière de relations.</c:v>
                </c:pt>
                <c:pt idx="3">
                  <c:v>Favoriser le maintien des lieux familiaux et sociaux, en associant les aidants si la personne le souhaite.</c:v>
                </c:pt>
                <c:pt idx="4">
                  <c:v>Repérer les risques de rupture de parcours et mettre en place, avec la personne et ses proches, des actions préventives.</c:v>
                </c:pt>
              </c:strCache>
            </c:strRef>
          </c:cat>
          <c:val>
            <c:numRef>
              <c:f>'Activité Accueil'!$F$11:$F$15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8-47A4-A3FF-F8207346FA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88453432"/>
        <c:axId val="488453760"/>
      </c:radarChart>
      <c:catAx>
        <c:axId val="48845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8453760"/>
        <c:crosses val="autoZero"/>
        <c:auto val="1"/>
        <c:lblAlgn val="ctr"/>
        <c:lblOffset val="100"/>
        <c:noMultiLvlLbl val="0"/>
      </c:catAx>
      <c:valAx>
        <c:axId val="48845376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8453432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Participer à l'accueil multidisciplinaire</a:t>
            </a:r>
            <a:r>
              <a:rPr lang="fr-FR" baseline="0"/>
              <a:t> de la personne en relation avec ses proches</a:t>
            </a:r>
            <a:endParaRPr lang="fr-FR"/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'Compétences Accueil'!$D$1</c:f>
              <c:strCache>
                <c:ptCount val="1"/>
                <c:pt idx="0">
                  <c:v>Maitrisé</c:v>
                </c:pt>
              </c:strCache>
            </c:strRef>
          </c:tx>
          <c:cat>
            <c:strRef>
              <c:f>('Compétences Accueil'!$B$2,'Compétences Accueil'!$B$19,'Compétences Accueil'!$B$39,'Compétences Accueil'!$B$56)</c:f>
              <c:strCache>
                <c:ptCount val="4"/>
                <c:pt idx="0">
                  <c:v>Connaissances</c:v>
                </c:pt>
                <c:pt idx="1">
                  <c:v>Savoirs procéduraux</c:v>
                </c:pt>
                <c:pt idx="2">
                  <c:v>Expériences</c:v>
                </c:pt>
                <c:pt idx="3">
                  <c:v>Savoir-faire</c:v>
                </c:pt>
              </c:strCache>
            </c:strRef>
          </c:cat>
          <c:val>
            <c:numRef>
              <c:f>('Compétences Accueil'!$D$2,'Compétences Accueil'!$D$19,'Compétences Accueil'!$D$39,'Compétences Accueil'!$D$56)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2-4B13-A18F-31D1BE9921E5}"/>
            </c:ext>
          </c:extLst>
        </c:ser>
        <c:ser>
          <c:idx val="1"/>
          <c:order val="1"/>
          <c:tx>
            <c:strRef>
              <c:f>'Compétences Accueil'!$E$1</c:f>
              <c:strCache>
                <c:ptCount val="1"/>
                <c:pt idx="0">
                  <c:v>A développer</c:v>
                </c:pt>
              </c:strCache>
            </c:strRef>
          </c:tx>
          <c:cat>
            <c:strRef>
              <c:f>('Compétences Accueil'!$B$2,'Compétences Accueil'!$B$19,'Compétences Accueil'!$B$39,'Compétences Accueil'!$B$56)</c:f>
              <c:strCache>
                <c:ptCount val="4"/>
                <c:pt idx="0">
                  <c:v>Connaissances</c:v>
                </c:pt>
                <c:pt idx="1">
                  <c:v>Savoirs procéduraux</c:v>
                </c:pt>
                <c:pt idx="2">
                  <c:v>Expériences</c:v>
                </c:pt>
                <c:pt idx="3">
                  <c:v>Savoir-faire</c:v>
                </c:pt>
              </c:strCache>
            </c:strRef>
          </c:cat>
          <c:val>
            <c:numRef>
              <c:f>('Compétences Accueil'!$E$2,'Compétences Accueil'!$E$19,'Compétences Accueil'!$E$39,'Compétences Accueil'!$E$56)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2-4B13-A18F-31D1BE99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19936"/>
        <c:axId val="129194752"/>
      </c:radarChart>
      <c:catAx>
        <c:axId val="12611993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9194752"/>
        <c:crosses val="autoZero"/>
        <c:auto val="1"/>
        <c:lblAlgn val="ctr"/>
        <c:lblOffset val="100"/>
        <c:noMultiLvlLbl val="0"/>
      </c:catAx>
      <c:valAx>
        <c:axId val="1291947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6119936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2.1 - Accompagner la personne dans les gestes du quotidien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Accompagnement'!$B$4</c:f>
              <c:strCache>
                <c:ptCount val="1"/>
                <c:pt idx="0">
                  <c:v>2.1 - Accompagner la personne dans les gestes du quotidien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'Activité Accompagnement'!$B$5:$B$9</c:f>
              <c:strCache>
                <c:ptCount val="5"/>
                <c:pt idx="0">
                  <c:v>Proposer et ajuster les soins d'hygiène en fonction des capacités, préférences et besoins de la personne.</c:v>
                </c:pt>
                <c:pt idx="1">
                  <c:v>Réaliser les gestes de prévention (mobilité, posture…) en tenant compte des difficultés spécifiques de la personne accompagnée.</c:v>
                </c:pt>
                <c:pt idx="2">
                  <c:v>Accompagner les repas selon le degré d'autonomie, en respectant les habitudes alimentaires et les rythmes.</c:v>
                </c:pt>
                <c:pt idx="3">
                  <c:v>Assurer une veille nutritionnelle personnalisée (prévention de la dénutrition, hydratation, surcharge…)</c:v>
                </c:pt>
                <c:pt idx="4">
                  <c:v>Veiller à l'image de la personne (vêtements, présentation), dans le respect de ses goûts, de son âge, de sa dignité.</c:v>
                </c:pt>
              </c:strCache>
            </c:strRef>
          </c:cat>
          <c:val>
            <c:numRef>
              <c:f>'Activité Accompagnement'!$F$5:$F$9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7-4576-B2EC-4DD9BCA623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90195040"/>
        <c:axId val="390197992"/>
      </c:radarChart>
      <c:catAx>
        <c:axId val="39019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0197992"/>
        <c:crosses val="autoZero"/>
        <c:auto val="1"/>
        <c:lblAlgn val="ctr"/>
        <c:lblOffset val="100"/>
        <c:noMultiLvlLbl val="0"/>
      </c:catAx>
      <c:valAx>
        <c:axId val="390197992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01950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u="sng"/>
              <a:t>2.2 - Impliquer et accompagner la famille, les aidants si la personne ou son représentant le souhaite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'Activité Accompagnement'!$B$10</c:f>
              <c:strCache>
                <c:ptCount val="1"/>
                <c:pt idx="0">
                  <c:v>2.2 - Impliquer et accompagner la famille, les aidants si la personne ou son représentant le souhaite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'Activité Accompagnement'!$B$11:$B$15</c:f>
              <c:strCache>
                <c:ptCount val="5"/>
                <c:pt idx="0">
                  <c:v>Informer régulièrement les représentants légaux et/ou aidants sur les capacités et évolutions de la personne, selon les règles partagées.</c:v>
                </c:pt>
                <c:pt idx="1">
                  <c:v>Identifier les compétences et les ressources des représentants légaux et/ou des aidants et les valoriser.</c:v>
                </c:pt>
                <c:pt idx="2">
                  <c:v>Associer les représentants légaux et/ou les aidants à des actions de formation ou d'information pour les soutenir dans leur rôle.</c:v>
                </c:pt>
                <c:pt idx="3">
                  <c:v>Repérer les signes d'épuisement chez les aidants et proposer des relais ou du soutien.</c:v>
                </c:pt>
                <c:pt idx="4">
                  <c:v>Repérer et désamorcer les risques de situations de conflit entre les représentants légaux et/ou aidants et les professionnels sur les situations d'accompagnement.</c:v>
                </c:pt>
              </c:strCache>
            </c:strRef>
          </c:cat>
          <c:val>
            <c:numRef>
              <c:f>'Activité Accompagnement'!$F$11:$F$15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B-4FEF-9448-F7E5EE29B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100032"/>
        <c:axId val="495092816"/>
      </c:radarChart>
      <c:catAx>
        <c:axId val="49510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5092816"/>
        <c:crosses val="autoZero"/>
        <c:auto val="1"/>
        <c:lblAlgn val="ctr"/>
        <c:lblOffset val="100"/>
        <c:noMultiLvlLbl val="0"/>
      </c:catAx>
      <c:valAx>
        <c:axId val="495092816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51000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svg"/><Relationship Id="rId3" Type="http://schemas.openxmlformats.org/officeDocument/2006/relationships/hyperlink" Target="#'Commencer le diagnostic'!A1"/><Relationship Id="rId7" Type="http://schemas.openxmlformats.org/officeDocument/2006/relationships/image" Target="../media/image3.png"/><Relationship Id="rId2" Type="http://schemas.openxmlformats.org/officeDocument/2006/relationships/hyperlink" Target="#'Objectifs et mode d''emploi'!A1"/><Relationship Id="rId1" Type="http://schemas.openxmlformats.org/officeDocument/2006/relationships/image" Target="../media/image1.jpeg"/><Relationship Id="rId6" Type="http://schemas.openxmlformats.org/officeDocument/2006/relationships/image" Target="../media/image2.png"/><Relationship Id="rId5" Type="http://schemas.openxmlformats.org/officeDocument/2006/relationships/hyperlink" Target="#'Synth&#232;se des points forts'!A1"/><Relationship Id="rId10" Type="http://schemas.openxmlformats.org/officeDocument/2006/relationships/image" Target="../media/image6.png"/><Relationship Id="rId4" Type="http://schemas.openxmlformats.org/officeDocument/2006/relationships/hyperlink" Target="#'Synth&#232;se du r&#233;f&#233;rentiel'!A1"/><Relationship Id="rId9" Type="http://schemas.openxmlformats.org/officeDocument/2006/relationships/image" Target="../media/image5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svg"/><Relationship Id="rId3" Type="http://schemas.openxmlformats.org/officeDocument/2006/relationships/hyperlink" Target="#Accueil!A1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chart" Target="../charts/chart21.xml"/><Relationship Id="rId6" Type="http://schemas.openxmlformats.org/officeDocument/2006/relationships/image" Target="../media/image2.png"/><Relationship Id="rId5" Type="http://schemas.openxmlformats.org/officeDocument/2006/relationships/image" Target="../media/image11.svg"/><Relationship Id="rId10" Type="http://schemas.openxmlformats.org/officeDocument/2006/relationships/image" Target="../media/image6.png"/><Relationship Id="rId4" Type="http://schemas.openxmlformats.org/officeDocument/2006/relationships/image" Target="../media/image10.png"/><Relationship Id="rId9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svg"/><Relationship Id="rId3" Type="http://schemas.openxmlformats.org/officeDocument/2006/relationships/hyperlink" Target="#Accueil!A1"/><Relationship Id="rId7" Type="http://schemas.openxmlformats.org/officeDocument/2006/relationships/image" Target="../media/image3.png"/><Relationship Id="rId2" Type="http://schemas.openxmlformats.org/officeDocument/2006/relationships/hyperlink" Target="#'Synth&#232;se des points &#224; am&#233;liorer'!A1"/><Relationship Id="rId1" Type="http://schemas.openxmlformats.org/officeDocument/2006/relationships/image" Target="../media/image9.png"/><Relationship Id="rId6" Type="http://schemas.openxmlformats.org/officeDocument/2006/relationships/image" Target="../media/image2.png"/><Relationship Id="rId5" Type="http://schemas.openxmlformats.org/officeDocument/2006/relationships/image" Target="../media/image11.svg"/><Relationship Id="rId10" Type="http://schemas.openxmlformats.org/officeDocument/2006/relationships/image" Target="../media/image6.png"/><Relationship Id="rId4" Type="http://schemas.openxmlformats.org/officeDocument/2006/relationships/image" Target="../media/image10.png"/><Relationship Id="rId9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0.png"/><Relationship Id="rId7" Type="http://schemas.openxmlformats.org/officeDocument/2006/relationships/image" Target="../media/image4.svg"/><Relationship Id="rId2" Type="http://schemas.openxmlformats.org/officeDocument/2006/relationships/hyperlink" Target="#Accueil!A1"/><Relationship Id="rId1" Type="http://schemas.openxmlformats.org/officeDocument/2006/relationships/image" Target="../media/image9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1.sv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0.png"/><Relationship Id="rId7" Type="http://schemas.openxmlformats.org/officeDocument/2006/relationships/image" Target="../media/image4.svg"/><Relationship Id="rId2" Type="http://schemas.openxmlformats.org/officeDocument/2006/relationships/hyperlink" Target="#Accueil!A1"/><Relationship Id="rId1" Type="http://schemas.openxmlformats.org/officeDocument/2006/relationships/image" Target="../media/image9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1.svg"/><Relationship Id="rId9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'Activit&#233; continuit&#233;'!A1"/><Relationship Id="rId7" Type="http://schemas.openxmlformats.org/officeDocument/2006/relationships/image" Target="../media/image5.png"/><Relationship Id="rId2" Type="http://schemas.openxmlformats.org/officeDocument/2006/relationships/hyperlink" Target="#'Activit&#233; Accompagnement'!A1"/><Relationship Id="rId1" Type="http://schemas.openxmlformats.org/officeDocument/2006/relationships/hyperlink" Target="#'Activit&#233; Accueil'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0.png"/><Relationship Id="rId7" Type="http://schemas.openxmlformats.org/officeDocument/2006/relationships/image" Target="../media/image4.svg"/><Relationship Id="rId2" Type="http://schemas.openxmlformats.org/officeDocument/2006/relationships/hyperlink" Target="#Accueil!A1"/><Relationship Id="rId1" Type="http://schemas.openxmlformats.org/officeDocument/2006/relationships/image" Target="../media/image9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1.svg"/><Relationship Id="rId9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Comp&#233;tences Accueil'!A1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12" Type="http://schemas.openxmlformats.org/officeDocument/2006/relationships/image" Target="../media/image2.png"/><Relationship Id="rId2" Type="http://schemas.openxmlformats.org/officeDocument/2006/relationships/chart" Target="../charts/chart2.xml"/><Relationship Id="rId16" Type="http://schemas.openxmlformats.org/officeDocument/2006/relationships/image" Target="../media/image6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1.svg"/><Relationship Id="rId5" Type="http://schemas.openxmlformats.org/officeDocument/2006/relationships/chart" Target="../charts/chart5.xml"/><Relationship Id="rId1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chart" Target="../charts/chart4.xml"/><Relationship Id="rId9" Type="http://schemas.openxmlformats.org/officeDocument/2006/relationships/hyperlink" Target="#Accueil!A1"/><Relationship Id="rId1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svg"/><Relationship Id="rId3" Type="http://schemas.openxmlformats.org/officeDocument/2006/relationships/hyperlink" Target="#Accueil!A1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chart" Target="../charts/chart7.xml"/><Relationship Id="rId6" Type="http://schemas.openxmlformats.org/officeDocument/2006/relationships/image" Target="../media/image2.png"/><Relationship Id="rId5" Type="http://schemas.openxmlformats.org/officeDocument/2006/relationships/image" Target="../media/image11.svg"/><Relationship Id="rId10" Type="http://schemas.openxmlformats.org/officeDocument/2006/relationships/image" Target="../media/image6.png"/><Relationship Id="rId4" Type="http://schemas.openxmlformats.org/officeDocument/2006/relationships/image" Target="../media/image10.png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Comp&#233;tences accompagnement'!A1"/><Relationship Id="rId13" Type="http://schemas.openxmlformats.org/officeDocument/2006/relationships/image" Target="../media/image3.png"/><Relationship Id="rId3" Type="http://schemas.openxmlformats.org/officeDocument/2006/relationships/chart" Target="../charts/chart10.xml"/><Relationship Id="rId7" Type="http://schemas.openxmlformats.org/officeDocument/2006/relationships/image" Target="../media/image9.png"/><Relationship Id="rId12" Type="http://schemas.openxmlformats.org/officeDocument/2006/relationships/image" Target="../media/image2.png"/><Relationship Id="rId2" Type="http://schemas.openxmlformats.org/officeDocument/2006/relationships/chart" Target="../charts/chart9.xml"/><Relationship Id="rId16" Type="http://schemas.openxmlformats.org/officeDocument/2006/relationships/image" Target="../media/image6.png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image" Target="../media/image11.svg"/><Relationship Id="rId5" Type="http://schemas.openxmlformats.org/officeDocument/2006/relationships/chart" Target="../charts/chart12.xml"/><Relationship Id="rId1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chart" Target="../charts/chart11.xml"/><Relationship Id="rId9" Type="http://schemas.openxmlformats.org/officeDocument/2006/relationships/hyperlink" Target="#Accueil!A1"/><Relationship Id="rId1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svg"/><Relationship Id="rId3" Type="http://schemas.openxmlformats.org/officeDocument/2006/relationships/hyperlink" Target="#Accueil!A1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chart" Target="../charts/chart14.xml"/><Relationship Id="rId6" Type="http://schemas.openxmlformats.org/officeDocument/2006/relationships/image" Target="../media/image2.png"/><Relationship Id="rId5" Type="http://schemas.openxmlformats.org/officeDocument/2006/relationships/image" Target="../media/image11.svg"/><Relationship Id="rId10" Type="http://schemas.openxmlformats.org/officeDocument/2006/relationships/image" Target="../media/image6.png"/><Relationship Id="rId4" Type="http://schemas.openxmlformats.org/officeDocument/2006/relationships/image" Target="../media/image10.png"/><Relationship Id="rId9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3.png"/><Relationship Id="rId3" Type="http://schemas.openxmlformats.org/officeDocument/2006/relationships/chart" Target="../charts/chart17.xml"/><Relationship Id="rId7" Type="http://schemas.openxmlformats.org/officeDocument/2006/relationships/hyperlink" Target="#'Comp&#233;tences continuit&#233;'!A1"/><Relationship Id="rId12" Type="http://schemas.openxmlformats.org/officeDocument/2006/relationships/image" Target="../media/image2.png"/><Relationship Id="rId2" Type="http://schemas.openxmlformats.org/officeDocument/2006/relationships/chart" Target="../charts/chart16.xml"/><Relationship Id="rId16" Type="http://schemas.openxmlformats.org/officeDocument/2006/relationships/image" Target="../media/image6.png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image" Target="../media/image11.svg"/><Relationship Id="rId5" Type="http://schemas.openxmlformats.org/officeDocument/2006/relationships/chart" Target="../charts/chart19.xml"/><Relationship Id="rId1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chart" Target="../charts/chart18.xml"/><Relationship Id="rId9" Type="http://schemas.openxmlformats.org/officeDocument/2006/relationships/hyperlink" Target="#Accueil!A1"/><Relationship Id="rId14" Type="http://schemas.openxmlformats.org/officeDocument/2006/relationships/image" Target="../media/image4.sv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84666</xdr:rowOff>
    </xdr:from>
    <xdr:to>
      <xdr:col>1</xdr:col>
      <xdr:colOff>4477239</xdr:colOff>
      <xdr:row>64</xdr:row>
      <xdr:rowOff>130811</xdr:rowOff>
    </xdr:to>
    <xdr:pic>
      <xdr:nvPicPr>
        <xdr:cNvPr id="2" name="Image 1" descr="Une image contenant chaise, personne, meubles, habits&#10;&#10;Le contenu généré par l’IA peut être incorrect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27" b="22797"/>
        <a:stretch>
          <a:fillRect/>
        </a:stretch>
      </xdr:blipFill>
      <xdr:spPr bwMode="auto">
        <a:xfrm>
          <a:off x="0" y="84666"/>
          <a:ext cx="11648929" cy="108796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0</xdr:col>
      <xdr:colOff>2112853</xdr:colOff>
      <xdr:row>33</xdr:row>
      <xdr:rowOff>103144</xdr:rowOff>
    </xdr:from>
    <xdr:to>
      <xdr:col>1</xdr:col>
      <xdr:colOff>17354</xdr:colOff>
      <xdr:row>38</xdr:row>
      <xdr:rowOff>87359</xdr:rowOff>
    </xdr:to>
    <xdr:sp macro="" textlink="">
      <xdr:nvSpPr>
        <xdr:cNvPr id="99" name="Rectangle 9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116663" y="5693049"/>
          <a:ext cx="5080001" cy="827072"/>
        </a:xfrm>
        <a:prstGeom prst="rect">
          <a:avLst/>
        </a:prstGeom>
        <a:solidFill>
          <a:schemeClr val="accent2">
            <a:lumMod val="60000"/>
            <a:lumOff val="40000"/>
            <a:alpha val="48627"/>
          </a:schemeClr>
        </a:solidFill>
        <a:ln w="3175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2000" b="1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Objectifs</a:t>
          </a:r>
          <a:r>
            <a:rPr lang="fr-FR" sz="2000" b="1" baseline="0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de l'outil et mode d'emploi</a:t>
          </a:r>
          <a:endParaRPr lang="fr-FR" sz="2000" b="1">
            <a:ln>
              <a:noFill/>
            </a:ln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3216298</xdr:colOff>
      <xdr:row>39</xdr:row>
      <xdr:rowOff>65044</xdr:rowOff>
    </xdr:from>
    <xdr:to>
      <xdr:col>1</xdr:col>
      <xdr:colOff>782072</xdr:colOff>
      <xdr:row>44</xdr:row>
      <xdr:rowOff>49259</xdr:rowOff>
    </xdr:to>
    <xdr:sp macro="" textlink="">
      <xdr:nvSpPr>
        <xdr:cNvPr id="104" name="Rectangle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212488" y="6670949"/>
          <a:ext cx="4748894" cy="827072"/>
        </a:xfrm>
        <a:prstGeom prst="rect">
          <a:avLst/>
        </a:prstGeom>
        <a:solidFill>
          <a:schemeClr val="accent2">
            <a:lumMod val="60000"/>
            <a:lumOff val="40000"/>
            <a:alpha val="48627"/>
          </a:schemeClr>
        </a:solidFill>
        <a:ln w="3175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2000" b="1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Commencer le diagnostic</a:t>
          </a:r>
        </a:p>
      </xdr:txBody>
    </xdr:sp>
    <xdr:clientData/>
  </xdr:twoCellAnchor>
  <xdr:twoCellAnchor editAs="absolute">
    <xdr:from>
      <xdr:col>0</xdr:col>
      <xdr:colOff>3907274</xdr:colOff>
      <xdr:row>45</xdr:row>
      <xdr:rowOff>26945</xdr:rowOff>
    </xdr:from>
    <xdr:to>
      <xdr:col>1</xdr:col>
      <xdr:colOff>1492098</xdr:colOff>
      <xdr:row>50</xdr:row>
      <xdr:rowOff>11159</xdr:rowOff>
    </xdr:to>
    <xdr:sp macro="" textlink="">
      <xdr:nvSpPr>
        <xdr:cNvPr id="105" name="Rectangle 10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3903464" y="7648850"/>
          <a:ext cx="4762229" cy="827071"/>
        </a:xfrm>
        <a:prstGeom prst="rect">
          <a:avLst/>
        </a:prstGeom>
        <a:solidFill>
          <a:schemeClr val="accent2">
            <a:lumMod val="60000"/>
            <a:lumOff val="40000"/>
            <a:alpha val="48627"/>
          </a:schemeClr>
        </a:solidFill>
        <a:ln w="3175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2000" b="1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Synthèse</a:t>
          </a:r>
          <a:r>
            <a:rPr lang="fr-FR" sz="2000" b="1" baseline="0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du référentiel (version imprimable)</a:t>
          </a:r>
          <a:endParaRPr lang="fr-FR" sz="2000" b="1">
            <a:ln>
              <a:noFill/>
            </a:ln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4555244</xdr:colOff>
      <xdr:row>50</xdr:row>
      <xdr:rowOff>136618</xdr:rowOff>
    </xdr:from>
    <xdr:to>
      <xdr:col>1</xdr:col>
      <xdr:colOff>2126733</xdr:colOff>
      <xdr:row>55</xdr:row>
      <xdr:rowOff>117023</xdr:rowOff>
    </xdr:to>
    <xdr:sp macro="" textlink="">
      <xdr:nvSpPr>
        <xdr:cNvPr id="106" name="Rectangle 10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4551434" y="8607095"/>
          <a:ext cx="4752704" cy="823261"/>
        </a:xfrm>
        <a:prstGeom prst="rect">
          <a:avLst/>
        </a:prstGeom>
        <a:solidFill>
          <a:schemeClr val="accent2">
            <a:lumMod val="60000"/>
            <a:lumOff val="40000"/>
            <a:alpha val="48627"/>
          </a:schemeClr>
        </a:solidFill>
        <a:ln w="3175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2000" b="1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Vos résultats du diagnostic</a:t>
          </a:r>
        </a:p>
      </xdr:txBody>
    </xdr:sp>
    <xdr:clientData/>
  </xdr:twoCellAnchor>
  <xdr:twoCellAnchor>
    <xdr:from>
      <xdr:col>0</xdr:col>
      <xdr:colOff>364361</xdr:colOff>
      <xdr:row>1</xdr:row>
      <xdr:rowOff>130628</xdr:rowOff>
    </xdr:from>
    <xdr:to>
      <xdr:col>0</xdr:col>
      <xdr:colOff>2119683</xdr:colOff>
      <xdr:row>4</xdr:row>
      <xdr:rowOff>76199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64361" y="299961"/>
          <a:ext cx="1755322" cy="45357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r"/>
          <a:r>
            <a:rPr lang="fr-FR" sz="1600" b="1">
              <a:solidFill>
                <a:schemeClr val="bg1"/>
              </a:solidFill>
              <a:latin typeface="Century Gothic" panose="020B0502020202020204" pitchFamily="34" charset="0"/>
            </a:rPr>
            <a:t>Présentation</a:t>
          </a:r>
        </a:p>
      </xdr:txBody>
    </xdr:sp>
    <xdr:clientData/>
  </xdr:twoCellAnchor>
  <xdr:twoCellAnchor>
    <xdr:from>
      <xdr:col>0</xdr:col>
      <xdr:colOff>3401475</xdr:colOff>
      <xdr:row>1</xdr:row>
      <xdr:rowOff>130628</xdr:rowOff>
    </xdr:from>
    <xdr:to>
      <xdr:col>0</xdr:col>
      <xdr:colOff>5156797</xdr:colOff>
      <xdr:row>4</xdr:row>
      <xdr:rowOff>76199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3401475" y="299961"/>
          <a:ext cx="1755322" cy="45357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fr-FR" sz="1600" b="1">
              <a:solidFill>
                <a:schemeClr val="bg1"/>
              </a:solidFill>
              <a:latin typeface="Century Gothic" panose="020B0502020202020204" pitchFamily="34" charset="0"/>
            </a:rPr>
            <a:t>Edition</a:t>
          </a:r>
        </a:p>
      </xdr:txBody>
    </xdr:sp>
    <xdr:clientData/>
  </xdr:twoCellAnchor>
  <xdr:twoCellAnchor>
    <xdr:from>
      <xdr:col>0</xdr:col>
      <xdr:colOff>2302018</xdr:colOff>
      <xdr:row>1</xdr:row>
      <xdr:rowOff>151002</xdr:rowOff>
    </xdr:from>
    <xdr:to>
      <xdr:col>0</xdr:col>
      <xdr:colOff>3202018</xdr:colOff>
      <xdr:row>4</xdr:row>
      <xdr:rowOff>97320</xdr:rowOff>
    </xdr:to>
    <xdr:grpSp>
      <xdr:nvGrpSpPr>
        <xdr:cNvPr id="8" name="ToggleCurLef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302018" y="312121"/>
          <a:ext cx="900000" cy="429677"/>
          <a:chOff x="11338832" y="1511754"/>
          <a:chExt cx="900000" cy="430736"/>
        </a:xfrm>
      </xdr:grpSpPr>
      <xdr:sp macro="[0]!ToggleEditing" textlink="">
        <xdr:nvSpPr>
          <xdr:cNvPr id="6" name="Rectangle : coins arrondis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11338832" y="1511754"/>
            <a:ext cx="900000" cy="429278"/>
          </a:xfrm>
          <a:prstGeom prst="roundRect">
            <a:avLst>
              <a:gd name="adj" fmla="val 5000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FR" sz="1100"/>
          </a:p>
        </xdr:txBody>
      </xdr:sp>
      <xdr:sp macro="[0]!ToggleEditing" textlink="">
        <xdr:nvSpPr>
          <xdr:cNvPr id="7" name="Ellips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11345636" y="1514573"/>
            <a:ext cx="432000" cy="427917"/>
          </a:xfrm>
          <a:prstGeom prst="ellipse">
            <a:avLst/>
          </a:prstGeom>
          <a:solidFill>
            <a:schemeClr val="accent3"/>
          </a:solidFill>
          <a:ln w="19050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</xdr:col>
      <xdr:colOff>4128407</xdr:colOff>
      <xdr:row>1</xdr:row>
      <xdr:rowOff>149679</xdr:rowOff>
    </xdr:from>
    <xdr:to>
      <xdr:col>1</xdr:col>
      <xdr:colOff>5028407</xdr:colOff>
      <xdr:row>4</xdr:row>
      <xdr:rowOff>98625</xdr:rowOff>
    </xdr:to>
    <xdr:grpSp>
      <xdr:nvGrpSpPr>
        <xdr:cNvPr id="16" name="ToggleCurRight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1312437" y="310798"/>
          <a:ext cx="900000" cy="432305"/>
          <a:chOff x="11338832" y="1511754"/>
          <a:chExt cx="900000" cy="434721"/>
        </a:xfrm>
      </xdr:grpSpPr>
      <xdr:sp macro="[0]!ToggleEditing" textlink="">
        <xdr:nvSpPr>
          <xdr:cNvPr id="17" name="Rectangle : coins arrondis 16" hidden="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 bwMode="auto">
          <a:xfrm>
            <a:off x="11338832" y="1511754"/>
            <a:ext cx="900000" cy="429278"/>
          </a:xfrm>
          <a:prstGeom prst="roundRect">
            <a:avLst>
              <a:gd name="adj" fmla="val 5000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FR" sz="1100"/>
          </a:p>
        </xdr:txBody>
      </xdr:sp>
      <xdr:sp macro="[0]!ToggleEditing" textlink="">
        <xdr:nvSpPr>
          <xdr:cNvPr id="18" name="Ellipse 17" hidden="1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 bwMode="auto">
          <a:xfrm>
            <a:off x="11802836" y="1518558"/>
            <a:ext cx="432000" cy="427917"/>
          </a:xfrm>
          <a:prstGeom prst="ellipse">
            <a:avLst/>
          </a:prstGeom>
          <a:solidFill>
            <a:schemeClr val="accent2"/>
          </a:solidFill>
          <a:ln w="19050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FR" sz="1100"/>
          </a:p>
        </xdr:txBody>
      </xdr:sp>
    </xdr:grpSp>
    <xdr:clientData/>
  </xdr:twoCellAnchor>
  <xdr:twoCellAnchor editAs="oneCell">
    <xdr:from>
      <xdr:col>0</xdr:col>
      <xdr:colOff>4715348</xdr:colOff>
      <xdr:row>58</xdr:row>
      <xdr:rowOff>86234</xdr:rowOff>
    </xdr:from>
    <xdr:to>
      <xdr:col>0</xdr:col>
      <xdr:colOff>5622763</xdr:colOff>
      <xdr:row>64</xdr:row>
      <xdr:rowOff>30929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348" y="9407407"/>
          <a:ext cx="911225" cy="887341"/>
        </a:xfrm>
        <a:prstGeom prst="rect">
          <a:avLst/>
        </a:prstGeom>
      </xdr:spPr>
    </xdr:pic>
    <xdr:clientData/>
  </xdr:twoCellAnchor>
  <xdr:twoCellAnchor editAs="oneCell">
    <xdr:from>
      <xdr:col>1</xdr:col>
      <xdr:colOff>1688209</xdr:colOff>
      <xdr:row>58</xdr:row>
      <xdr:rowOff>142816</xdr:rowOff>
    </xdr:from>
    <xdr:to>
      <xdr:col>1</xdr:col>
      <xdr:colOff>3104683</xdr:colOff>
      <xdr:row>63</xdr:row>
      <xdr:rowOff>84623</xdr:rowOff>
    </xdr:to>
    <xdr:pic>
      <xdr:nvPic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869197" y="9463989"/>
          <a:ext cx="1420284" cy="723852"/>
        </a:xfrm>
        <a:prstGeom prst="rect">
          <a:avLst/>
        </a:prstGeom>
      </xdr:spPr>
    </xdr:pic>
    <xdr:clientData/>
  </xdr:twoCellAnchor>
  <xdr:twoCellAnchor editAs="oneCell">
    <xdr:from>
      <xdr:col>0</xdr:col>
      <xdr:colOff>6506996</xdr:colOff>
      <xdr:row>58</xdr:row>
      <xdr:rowOff>89646</xdr:rowOff>
    </xdr:from>
    <xdr:to>
      <xdr:col>1</xdr:col>
      <xdr:colOff>219578</xdr:colOff>
      <xdr:row>64</xdr:row>
      <xdr:rowOff>74476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06996" y="9410819"/>
          <a:ext cx="895475" cy="925571"/>
        </a:xfrm>
        <a:prstGeom prst="rect">
          <a:avLst/>
        </a:prstGeom>
      </xdr:spPr>
    </xdr:pic>
    <xdr:clientData/>
  </xdr:twoCellAnchor>
  <xdr:twoCellAnchor>
    <xdr:from>
      <xdr:col>1</xdr:col>
      <xdr:colOff>1947333</xdr:colOff>
      <xdr:row>2</xdr:row>
      <xdr:rowOff>21166</xdr:rowOff>
    </xdr:from>
    <xdr:to>
      <xdr:col>1</xdr:col>
      <xdr:colOff>4214283</xdr:colOff>
      <xdr:row>5</xdr:row>
      <xdr:rowOff>5291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122833" y="359833"/>
          <a:ext cx="22669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lnSpc>
              <a:spcPct val="110000"/>
            </a:lnSpc>
          </a:pPr>
          <a:r>
            <a:rPr lang="fr-FR" sz="1100" b="1" i="1">
              <a:solidFill>
                <a:srgbClr val="44457E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Référentiel pour votre pratique</a:t>
          </a:r>
          <a:br>
            <a:rPr lang="fr-FR" sz="1100" b="1" i="1">
              <a:solidFill>
                <a:srgbClr val="44457E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fr-FR" sz="1100" b="1" i="1">
              <a:solidFill>
                <a:srgbClr val="44457E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Version 3 - 2025</a:t>
          </a:r>
          <a:endParaRPr lang="fr-FR" sz="9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635000</xdr:colOff>
      <xdr:row>17</xdr:row>
      <xdr:rowOff>84666</xdr:rowOff>
    </xdr:from>
    <xdr:to>
      <xdr:col>0</xdr:col>
      <xdr:colOff>6216650</xdr:colOff>
      <xdr:row>27</xdr:row>
      <xdr:rowOff>129963</xdr:rowOff>
    </xdr:to>
    <xdr:sp macro="" textlink="">
      <xdr:nvSpPr>
        <xdr:cNvPr id="5" name="Zone de text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35000" y="2963333"/>
          <a:ext cx="5581650" cy="1738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10000"/>
            </a:lnSpc>
          </a:pPr>
          <a:r>
            <a:rPr lang="fr-FR" sz="3400" b="1">
              <a:solidFill>
                <a:srgbClr val="35395B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Activités et compétences</a:t>
          </a:r>
          <a:br>
            <a:rPr lang="fr-FR" sz="3400" b="1">
              <a:solidFill>
                <a:srgbClr val="35395B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fr-FR" sz="3400" b="1">
              <a:solidFill>
                <a:srgbClr val="35395B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autour du parcours de vie</a:t>
          </a:r>
          <a:br>
            <a:rPr lang="fr-FR" sz="3400" b="1">
              <a:solidFill>
                <a:srgbClr val="35395B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fr-FR" sz="3400" b="1">
              <a:solidFill>
                <a:srgbClr val="35395B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 l’usager</a:t>
          </a:r>
          <a:endParaRPr lang="fr-FR" sz="9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52</xdr:row>
          <xdr:rowOff>107950</xdr:rowOff>
        </xdr:from>
        <xdr:to>
          <xdr:col>0</xdr:col>
          <xdr:colOff>3441700</xdr:colOff>
          <xdr:row>57</xdr:row>
          <xdr:rowOff>38100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Remise à zéro des données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2322014</xdr:colOff>
      <xdr:row>59</xdr:row>
      <xdr:rowOff>28433</xdr:rowOff>
    </xdr:from>
    <xdr:to>
      <xdr:col>0</xdr:col>
      <xdr:colOff>4027985</xdr:colOff>
      <xdr:row>63</xdr:row>
      <xdr:rowOff>39343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B22B1A-F5E6-605A-4F43-C8B1C68B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2014" y="9534478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76</xdr:row>
      <xdr:rowOff>0</xdr:rowOff>
    </xdr:from>
    <xdr:to>
      <xdr:col>2</xdr:col>
      <xdr:colOff>295275</xdr:colOff>
      <xdr:row>109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133350</xdr:colOff>
      <xdr:row>0</xdr:row>
      <xdr:rowOff>104775</xdr:rowOff>
    </xdr:from>
    <xdr:to>
      <xdr:col>4</xdr:col>
      <xdr:colOff>619641</xdr:colOff>
      <xdr:row>1</xdr:row>
      <xdr:rowOff>88813</xdr:rowOff>
    </xdr:to>
    <xdr:pic macro="[0]!ShowPrint"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04775"/>
          <a:ext cx="486291" cy="469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 editAs="oneCell">
    <xdr:from>
      <xdr:col>3</xdr:col>
      <xdr:colOff>57150</xdr:colOff>
      <xdr:row>0</xdr:row>
      <xdr:rowOff>19050</xdr:rowOff>
    </xdr:from>
    <xdr:to>
      <xdr:col>4</xdr:col>
      <xdr:colOff>85725</xdr:colOff>
      <xdr:row>1</xdr:row>
      <xdr:rowOff>133350</xdr:rowOff>
    </xdr:to>
    <xdr:pic>
      <xdr:nvPicPr>
        <xdr:cNvPr id="13" name="Graphique 12" descr="Maiso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524875" y="1905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2364839</xdr:colOff>
      <xdr:row>114</xdr:row>
      <xdr:rowOff>99786</xdr:rowOff>
    </xdr:from>
    <xdr:to>
      <xdr:col>1</xdr:col>
      <xdr:colOff>3276064</xdr:colOff>
      <xdr:row>120</xdr:row>
      <xdr:rowOff>82672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3125" y="30788429"/>
          <a:ext cx="911225" cy="962600"/>
        </a:xfrm>
        <a:prstGeom prst="rect">
          <a:avLst/>
        </a:prstGeom>
      </xdr:spPr>
    </xdr:pic>
    <xdr:clientData/>
  </xdr:twoCellAnchor>
  <xdr:twoCellAnchor editAs="oneCell">
    <xdr:from>
      <xdr:col>1</xdr:col>
      <xdr:colOff>6513200</xdr:colOff>
      <xdr:row>114</xdr:row>
      <xdr:rowOff>156368</xdr:rowOff>
    </xdr:from>
    <xdr:to>
      <xdr:col>2</xdr:col>
      <xdr:colOff>1030127</xdr:colOff>
      <xdr:row>119</xdr:row>
      <xdr:rowOff>126509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311486" y="30845011"/>
          <a:ext cx="1420284" cy="786569"/>
        </a:xfrm>
        <a:prstGeom prst="rect">
          <a:avLst/>
        </a:prstGeom>
      </xdr:spPr>
    </xdr:pic>
    <xdr:clientData/>
  </xdr:twoCellAnchor>
  <xdr:twoCellAnchor editAs="oneCell">
    <xdr:from>
      <xdr:col>1</xdr:col>
      <xdr:colOff>4156487</xdr:colOff>
      <xdr:row>114</xdr:row>
      <xdr:rowOff>103198</xdr:rowOff>
    </xdr:from>
    <xdr:to>
      <xdr:col>1</xdr:col>
      <xdr:colOff>5046474</xdr:colOff>
      <xdr:row>120</xdr:row>
      <xdr:rowOff>124314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54773" y="30791841"/>
          <a:ext cx="889987" cy="1000830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740834</xdr:colOff>
      <xdr:row>115</xdr:row>
      <xdr:rowOff>7056</xdr:rowOff>
    </xdr:from>
    <xdr:to>
      <xdr:col>1</xdr:col>
      <xdr:colOff>1649527</xdr:colOff>
      <xdr:row>119</xdr:row>
      <xdr:rowOff>13332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404E2A3-20CA-4EDD-A842-1637BB6B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4" y="31150278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609600</xdr:colOff>
      <xdr:row>0</xdr:row>
      <xdr:rowOff>180975</xdr:rowOff>
    </xdr:from>
    <xdr:to>
      <xdr:col>7</xdr:col>
      <xdr:colOff>333891</xdr:colOff>
      <xdr:row>2</xdr:row>
      <xdr:rowOff>174538</xdr:rowOff>
    </xdr:to>
    <xdr:pic macro="[0]!ShowPrint"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0925" y="180975"/>
          <a:ext cx="486291" cy="469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7</xdr:col>
      <xdr:colOff>380999</xdr:colOff>
      <xdr:row>0</xdr:row>
      <xdr:rowOff>242883</xdr:rowOff>
    </xdr:from>
    <xdr:to>
      <xdr:col>9</xdr:col>
      <xdr:colOff>257174</xdr:colOff>
      <xdr:row>3</xdr:row>
      <xdr:rowOff>171449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15554324" y="242883"/>
          <a:ext cx="1400175" cy="738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i="1"/>
            <a:t>aller à "synthèse des points à améliorer"</a:t>
          </a:r>
        </a:p>
      </xdr:txBody>
    </xdr:sp>
    <xdr:clientData/>
  </xdr:twoCellAnchor>
  <xdr:twoCellAnchor>
    <xdr:from>
      <xdr:col>9</xdr:col>
      <xdr:colOff>148085</xdr:colOff>
      <xdr:row>1</xdr:row>
      <xdr:rowOff>9525</xdr:rowOff>
    </xdr:from>
    <xdr:to>
      <xdr:col>9</xdr:col>
      <xdr:colOff>409574</xdr:colOff>
      <xdr:row>2</xdr:row>
      <xdr:rowOff>142878</xdr:rowOff>
    </xdr:to>
    <xdr:sp macro="" textlink="">
      <xdr:nvSpPr>
        <xdr:cNvPr id="11" name="Triangle isocè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 bwMode="auto">
        <a:xfrm rot="5400000">
          <a:off x="16795178" y="307407"/>
          <a:ext cx="361953" cy="261489"/>
        </a:xfrm>
        <a:prstGeom prst="triangle">
          <a:avLst/>
        </a:prstGeom>
        <a:solidFill>
          <a:srgbClr val="090000"/>
        </a:solidFill>
        <a:ln w="9525" cap="flat" cmpd="sng" algn="ctr">
          <a:solidFill>
            <a:schemeClr val="lt1">
              <a:shade val="50000"/>
            </a:schemeClr>
          </a:solidFill>
          <a:prstDash val="solid"/>
          <a:round/>
          <a:headEnd type="none" w="med" len="med"/>
          <a:tailEnd type="none" w="med" len="med"/>
        </a:ln>
        <a:effectLst>
          <a:softEdge rad="31750"/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314325</xdr:colOff>
      <xdr:row>0</xdr:row>
      <xdr:rowOff>85725</xdr:rowOff>
    </xdr:from>
    <xdr:to>
      <xdr:col>6</xdr:col>
      <xdr:colOff>152400</xdr:colOff>
      <xdr:row>2</xdr:row>
      <xdr:rowOff>209550</xdr:rowOff>
    </xdr:to>
    <xdr:pic>
      <xdr:nvPicPr>
        <xdr:cNvPr id="16" name="Graphique 15" descr="Maiso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3963650" y="8572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2934525</xdr:colOff>
      <xdr:row>118</xdr:row>
      <xdr:rowOff>101600</xdr:rowOff>
    </xdr:from>
    <xdr:to>
      <xdr:col>0</xdr:col>
      <xdr:colOff>3845750</xdr:colOff>
      <xdr:row>124</xdr:row>
      <xdr:rowOff>73600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4525" y="29121100"/>
          <a:ext cx="911225" cy="962600"/>
        </a:xfrm>
        <a:prstGeom prst="rect">
          <a:avLst/>
        </a:prstGeom>
      </xdr:spPr>
    </xdr:pic>
    <xdr:clientData/>
  </xdr:twoCellAnchor>
  <xdr:twoCellAnchor editAs="oneCell">
    <xdr:from>
      <xdr:col>0</xdr:col>
      <xdr:colOff>7082886</xdr:colOff>
      <xdr:row>118</xdr:row>
      <xdr:rowOff>158182</xdr:rowOff>
    </xdr:from>
    <xdr:to>
      <xdr:col>1</xdr:col>
      <xdr:colOff>756170</xdr:colOff>
      <xdr:row>123</xdr:row>
      <xdr:rowOff>119251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082886" y="29177682"/>
          <a:ext cx="1420284" cy="786569"/>
        </a:xfrm>
        <a:prstGeom prst="rect">
          <a:avLst/>
        </a:prstGeom>
      </xdr:spPr>
    </xdr:pic>
    <xdr:clientData/>
  </xdr:twoCellAnchor>
  <xdr:twoCellAnchor editAs="oneCell">
    <xdr:from>
      <xdr:col>0</xdr:col>
      <xdr:colOff>4726173</xdr:colOff>
      <xdr:row>118</xdr:row>
      <xdr:rowOff>105012</xdr:rowOff>
    </xdr:from>
    <xdr:to>
      <xdr:col>0</xdr:col>
      <xdr:colOff>5616160</xdr:colOff>
      <xdr:row>124</xdr:row>
      <xdr:rowOff>115242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26173" y="29124512"/>
          <a:ext cx="889987" cy="1000830"/>
        </a:xfrm>
        <a:prstGeom prst="rect">
          <a:avLst/>
        </a:prstGeom>
      </xdr:spPr>
    </xdr:pic>
    <xdr:clientData/>
  </xdr:twoCellAnchor>
  <xdr:twoCellAnchor editAs="oneCell">
    <xdr:from>
      <xdr:col>0</xdr:col>
      <xdr:colOff>863600</xdr:colOff>
      <xdr:row>119</xdr:row>
      <xdr:rowOff>38100</xdr:rowOff>
    </xdr:from>
    <xdr:to>
      <xdr:col>0</xdr:col>
      <xdr:colOff>2569571</xdr:colOff>
      <xdr:row>123</xdr:row>
      <xdr:rowOff>33087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59C9212-A08A-4BC4-AA82-899CD9E23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9222700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95250</xdr:colOff>
      <xdr:row>0</xdr:row>
      <xdr:rowOff>152400</xdr:rowOff>
    </xdr:from>
    <xdr:to>
      <xdr:col>6</xdr:col>
      <xdr:colOff>581541</xdr:colOff>
      <xdr:row>2</xdr:row>
      <xdr:rowOff>2635</xdr:rowOff>
    </xdr:to>
    <xdr:pic macro="[0]!ShowPrint"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2150" y="152400"/>
          <a:ext cx="486291" cy="469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 editAs="oneCell">
    <xdr:from>
      <xdr:col>5</xdr:col>
      <xdr:colOff>95250</xdr:colOff>
      <xdr:row>0</xdr:row>
      <xdr:rowOff>76200</xdr:rowOff>
    </xdr:from>
    <xdr:to>
      <xdr:col>5</xdr:col>
      <xdr:colOff>695325</xdr:colOff>
      <xdr:row>2</xdr:row>
      <xdr:rowOff>38100</xdr:rowOff>
    </xdr:to>
    <xdr:pic>
      <xdr:nvPicPr>
        <xdr:cNvPr id="11" name="Graphique 10" descr="Maiso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630150" y="762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2791196</xdr:colOff>
      <xdr:row>117</xdr:row>
      <xdr:rowOff>117928</xdr:rowOff>
    </xdr:from>
    <xdr:to>
      <xdr:col>0</xdr:col>
      <xdr:colOff>3702421</xdr:colOff>
      <xdr:row>123</xdr:row>
      <xdr:rowOff>100814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196" y="25944285"/>
          <a:ext cx="911225" cy="96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1487628</xdr:colOff>
      <xdr:row>118</xdr:row>
      <xdr:rowOff>11224</xdr:rowOff>
    </xdr:from>
    <xdr:to>
      <xdr:col>2</xdr:col>
      <xdr:colOff>1102698</xdr:colOff>
      <xdr:row>122</xdr:row>
      <xdr:rowOff>144650</xdr:rowOff>
    </xdr:to>
    <xdr:pic>
      <xdr:nvPicPr>
        <xdr:cNvPr id="5" name="Graphiqu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939557" y="26000867"/>
          <a:ext cx="1420284" cy="786569"/>
        </a:xfrm>
        <a:prstGeom prst="rect">
          <a:avLst/>
        </a:prstGeom>
      </xdr:spPr>
    </xdr:pic>
    <xdr:clientData/>
  </xdr:twoCellAnchor>
  <xdr:twoCellAnchor editAs="oneCell">
    <xdr:from>
      <xdr:col>0</xdr:col>
      <xdr:colOff>4582844</xdr:colOff>
      <xdr:row>117</xdr:row>
      <xdr:rowOff>121340</xdr:rowOff>
    </xdr:from>
    <xdr:to>
      <xdr:col>1</xdr:col>
      <xdr:colOff>20902</xdr:colOff>
      <xdr:row>123</xdr:row>
      <xdr:rowOff>142456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2844" y="25947697"/>
          <a:ext cx="889987" cy="1000830"/>
        </a:xfrm>
        <a:prstGeom prst="rect">
          <a:avLst/>
        </a:prstGeom>
      </xdr:spPr>
    </xdr:pic>
    <xdr:clientData/>
  </xdr:twoCellAnchor>
  <xdr:twoCellAnchor editAs="oneCell">
    <xdr:from>
      <xdr:col>0</xdr:col>
      <xdr:colOff>290285</xdr:colOff>
      <xdr:row>118</xdr:row>
      <xdr:rowOff>63500</xdr:rowOff>
    </xdr:from>
    <xdr:to>
      <xdr:col>0</xdr:col>
      <xdr:colOff>1996256</xdr:colOff>
      <xdr:row>122</xdr:row>
      <xdr:rowOff>65744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887E13A-A406-4166-8503-72617D6E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5" y="26053143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3</xdr:row>
      <xdr:rowOff>123824</xdr:rowOff>
    </xdr:from>
    <xdr:to>
      <xdr:col>13</xdr:col>
      <xdr:colOff>552451</xdr:colOff>
      <xdr:row>36</xdr:row>
      <xdr:rowOff>19049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76900" y="600074"/>
          <a:ext cx="4819651" cy="5133975"/>
        </a:xfrm>
        <a:prstGeom prst="rect">
          <a:avLst/>
        </a:prstGeom>
        <a:solidFill>
          <a:schemeClr val="lt1"/>
        </a:solidFill>
        <a:ln w="57150" cmpd="sng">
          <a:solidFill>
            <a:schemeClr val="accent2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page d'accueil</a:t>
          </a:r>
          <a:r>
            <a:rPr lang="fr-FR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permet, en cliquant sur l'encadré que vous souhaitez activer, d'accéder directement aux pages suivantes :</a:t>
          </a:r>
        </a:p>
        <a:p>
          <a:pPr marL="0" indent="0" algn="l"/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"objectifs et mode d'emploi" (page sur laquelle vous êtes actuellement) ;</a:t>
          </a:r>
        </a:p>
        <a:p>
          <a:pPr marL="0" indent="0" algn="l"/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"Commencer le diagnostic" ; Pour cela vous pouvez cliquer sur les 3 principales cases du schéma qui vous amèneront directement vers les tableaux à compléter, </a:t>
          </a:r>
        </a:p>
        <a:p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Cet onglet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permet d'avoir une vision globale du référentiel et de s'en servir comme une sorte de sommaire. Afin d’obtenir des résultats pertinents, il est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essentiel de remplir à la fois les tableaux "activités" et "compétences" pour chacun des 3 domaines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(accueil, accompagnement, continuité). Une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flèche en haut à droite du tableau</a:t>
          </a:r>
          <a:r>
            <a:rPr lang="fr-FR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feuille "accueil" pour chacun des trois domaines vous permettra d'atteindre la feuille "compétence" du domaine correspondant ;</a:t>
          </a: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"Synthèse du référentiel en version imprimable". Cet onglet vous propose une vision synthétique et imprimable de l'ensemble des questions à se poser pour réaliser un diagnostic complet ;</a:t>
          </a:r>
        </a:p>
        <a:p>
          <a:pPr marL="0" indent="0" algn="l"/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"Vos résultats du diagnostic". Cet onglet vous permet d'accéder à la synthèse des points forts (depuis cette dernière une flèche en haut à droite vous permettra d'accéder à la synthèse des points à améliorer).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Sur chaque onglet (sauf page d’accueil),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 icône "impression" vous permettra d’avoir accès rapidement à une version papier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 posters / tableaux d’activités et de compétences accompagnés des graphiques correspondant, des points forts, des points à améliorer.  Une icône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"Accueil" en forme de maison vous permettra de revenir automatiquement à la page d'accueil.</a:t>
          </a:r>
        </a:p>
        <a:p>
          <a:pPr marL="0" indent="0" algn="l"/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avez la possibilité de passer en mode plein écran grâce au bouton sur la page d'accueil en rentrant le mot de passe "Alcimed."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</xdr:colOff>
      <xdr:row>3</xdr:row>
      <xdr:rowOff>123825</xdr:rowOff>
    </xdr:from>
    <xdr:to>
      <xdr:col>7</xdr:col>
      <xdr:colOff>222250</xdr:colOff>
      <xdr:row>36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575" y="600075"/>
          <a:ext cx="5565775" cy="5114925"/>
        </a:xfrm>
        <a:prstGeom prst="rect">
          <a:avLst/>
        </a:prstGeom>
        <a:solidFill>
          <a:schemeClr val="lt1"/>
        </a:solidFill>
        <a:ln w="57150" cmpd="sng">
          <a:solidFill>
            <a:schemeClr val="accent2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</a:t>
          </a:r>
          <a:r>
            <a:rPr lang="fr-F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rappel, le référentiel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 Activités et compétences autour du parcours de vie de l’usager »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s’inscrit dans la continuité d’une démarche d’accompagnement des pratiques professionnelles globale dans le cadre du Schéma Régional de Santé (2018-2023) piloté par l’Agence Régionale de Santé (ARS).</a:t>
          </a:r>
        </a:p>
        <a:p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est le résultat d’une enquête de terrain en région Auvergne Rhône Alpes qui avait pour objectifs d’observer et d’analyser l’exercice réel des professionnels selon les trois dimensions suivantes :</a:t>
          </a:r>
        </a:p>
        <a:p>
          <a:pPr lvl="0"/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besoins et la demande des usagers,</a:t>
          </a:r>
        </a:p>
        <a:p>
          <a:pPr lvl="0"/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l’activité professionnelle réalisée et/ou requise et les compétences à mobiliser,</a:t>
          </a:r>
        </a:p>
        <a:p>
          <a:pPr lvl="0"/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l’organisation et les procédures, en miroir, pour la mise en œuvre de  prestations d’accompagnement et de soins.</a:t>
          </a:r>
        </a:p>
        <a:p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valider ce constat, l’Agence Régionale de Santé (ARS) s’est associé avec l’OCPO Santé pour financer et co-piloter une expérimentation afin de tester et actualiser le référentiel et proposer des outils, principalement une formation-action, à disposition des équipes et professionnels. Cette</a:t>
          </a:r>
          <a:r>
            <a:rPr lang="fr-F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expérimentation a été menée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 deux experts (IRUP et ALCIMED) auprès de 20 structures, dont 10 Instituts thérapeutiques, éducatifs et pédagogiques (ITEP), dans un contexte d’évolution de ces derniers en Dispositifs ITEP. </a:t>
          </a: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référentiel est composé de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trois grands domaines d'activités qui caractérisent la spécificité des prestations proposées du secteur médico-social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Chaque domaine d'activité est composé de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sous-activités qui se déclinent en 5 actions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pour représenter l'ensemble des prestations individualisées au sein des structures et des territoires.</a:t>
          </a: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Cet outil a donc été créé pour faciliter la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réalisation d'un diagnostic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partagé autour des activités et compétences au sein des établissements. Il vous permettra de vous positionner item par item sur le niveau de maitrise ressenti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sentiment généré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 sein des équipes, cela pour les connaissances théoriques, les savoirs procéduraux, les expériences et les savoir-faire.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>
            <a:effectLst/>
          </a:endParaRPr>
        </a:p>
        <a:p>
          <a:endParaRPr lang="fr-FR" sz="1100"/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561975</xdr:colOff>
      <xdr:row>3</xdr:row>
      <xdr:rowOff>105646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11229975" cy="591421"/>
        </a:xfrm>
        <a:prstGeom prst="rect">
          <a:avLst/>
        </a:prstGeom>
        <a:solidFill>
          <a:srgbClr val="EAEAEA">
            <a:alpha val="78039"/>
          </a:srgbClr>
        </a:solidFill>
        <a:ln w="3175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 editAs="absolute">
    <xdr:from>
      <xdr:col>14</xdr:col>
      <xdr:colOff>9525</xdr:colOff>
      <xdr:row>0</xdr:row>
      <xdr:rowOff>38100</xdr:rowOff>
    </xdr:from>
    <xdr:to>
      <xdr:col>14</xdr:col>
      <xdr:colOff>495816</xdr:colOff>
      <xdr:row>3</xdr:row>
      <xdr:rowOff>22138</xdr:rowOff>
    </xdr:to>
    <xdr:pic macro="[0]!ShowPrint"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38100"/>
          <a:ext cx="486291" cy="469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2</xdr:col>
      <xdr:colOff>323850</xdr:colOff>
      <xdr:row>0</xdr:row>
      <xdr:rowOff>152400</xdr:rowOff>
    </xdr:from>
    <xdr:to>
      <xdr:col>4</xdr:col>
      <xdr:colOff>666750</xdr:colOff>
      <xdr:row>2</xdr:row>
      <xdr:rowOff>104775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847850" y="152400"/>
          <a:ext cx="1866900" cy="276225"/>
        </a:xfrm>
        <a:prstGeom prst="rect">
          <a:avLst/>
        </a:prstGeom>
        <a:solidFill>
          <a:schemeClr val="lt1"/>
        </a:solidFill>
        <a:ln w="28575" cmpd="sng">
          <a:solidFill>
            <a:schemeClr val="bg1">
              <a:lumMod val="65000"/>
            </a:schemeClr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fr-FR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Objectifs de l'outil</a:t>
          </a:r>
        </a:p>
      </xdr:txBody>
    </xdr:sp>
    <xdr:clientData/>
  </xdr:twoCellAnchor>
  <xdr:twoCellAnchor>
    <xdr:from>
      <xdr:col>9</xdr:col>
      <xdr:colOff>361950</xdr:colOff>
      <xdr:row>1</xdr:row>
      <xdr:rowOff>0</xdr:rowOff>
    </xdr:from>
    <xdr:to>
      <xdr:col>12</xdr:col>
      <xdr:colOff>38100</xdr:colOff>
      <xdr:row>2</xdr:row>
      <xdr:rowOff>114300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219950" y="161925"/>
          <a:ext cx="1962150" cy="276225"/>
        </a:xfrm>
        <a:prstGeom prst="rect">
          <a:avLst/>
        </a:prstGeom>
        <a:solidFill>
          <a:schemeClr val="lt1"/>
        </a:solidFill>
        <a:ln w="28575" cmpd="sng">
          <a:solidFill>
            <a:schemeClr val="bg1">
              <a:lumMod val="65000"/>
            </a:schemeClr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 i="1"/>
            <a:t>Mode d'emploi</a:t>
          </a:r>
        </a:p>
      </xdr:txBody>
    </xdr:sp>
    <xdr:clientData/>
  </xdr:twoCellAnchor>
  <xdr:twoCellAnchor editAs="oneCell">
    <xdr:from>
      <xdr:col>13</xdr:col>
      <xdr:colOff>104775</xdr:colOff>
      <xdr:row>0</xdr:row>
      <xdr:rowOff>0</xdr:rowOff>
    </xdr:from>
    <xdr:to>
      <xdr:col>13</xdr:col>
      <xdr:colOff>704850</xdr:colOff>
      <xdr:row>3</xdr:row>
      <xdr:rowOff>114300</xdr:rowOff>
    </xdr:to>
    <xdr:pic>
      <xdr:nvPicPr>
        <xdr:cNvPr id="18" name="Graphique 17" descr="Maiso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010775" y="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4</xdr:col>
      <xdr:colOff>749029</xdr:colOff>
      <xdr:row>39</xdr:row>
      <xdr:rowOff>125905</xdr:rowOff>
    </xdr:from>
    <xdr:to>
      <xdr:col>6</xdr:col>
      <xdr:colOff>138444</xdr:colOff>
      <xdr:row>45</xdr:row>
      <xdr:rowOff>60746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969" y="6317155"/>
          <a:ext cx="911225" cy="887341"/>
        </a:xfrm>
        <a:prstGeom prst="rect">
          <a:avLst/>
        </a:prstGeom>
      </xdr:spPr>
    </xdr:pic>
    <xdr:clientData/>
  </xdr:twoCellAnchor>
  <xdr:twoCellAnchor editAs="oneCell">
    <xdr:from>
      <xdr:col>10</xdr:col>
      <xdr:colOff>337447</xdr:colOff>
      <xdr:row>40</xdr:row>
      <xdr:rowOff>23737</xdr:rowOff>
    </xdr:from>
    <xdr:to>
      <xdr:col>12</xdr:col>
      <xdr:colOff>235921</xdr:colOff>
      <xdr:row>44</xdr:row>
      <xdr:rowOff>112589</xdr:rowOff>
    </xdr:to>
    <xdr:pic>
      <xdr:nvPicPr>
        <xdr:cNvPr id="10" name="Graphiqu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7984818" y="6373737"/>
          <a:ext cx="1420284" cy="723852"/>
        </a:xfrm>
        <a:prstGeom prst="rect">
          <a:avLst/>
        </a:prstGeom>
      </xdr:spPr>
    </xdr:pic>
    <xdr:clientData/>
  </xdr:twoCellAnchor>
  <xdr:twoCellAnchor editAs="oneCell">
    <xdr:from>
      <xdr:col>7</xdr:col>
      <xdr:colOff>257962</xdr:colOff>
      <xdr:row>39</xdr:row>
      <xdr:rowOff>129317</xdr:rowOff>
    </xdr:from>
    <xdr:to>
      <xdr:col>8</xdr:col>
      <xdr:colOff>392532</xdr:colOff>
      <xdr:row>45</xdr:row>
      <xdr:rowOff>102388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22617" y="6320567"/>
          <a:ext cx="895475" cy="92557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40</xdr:row>
      <xdr:rowOff>101600</xdr:rowOff>
    </xdr:from>
    <xdr:to>
      <xdr:col>4</xdr:col>
      <xdr:colOff>283571</xdr:colOff>
      <xdr:row>44</xdr:row>
      <xdr:rowOff>113521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95FE32F-0249-4045-AAE3-E04F49AD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933" y="6536267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133412</xdr:colOff>
      <xdr:row>4</xdr:row>
      <xdr:rowOff>133610</xdr:rowOff>
    </xdr:from>
    <xdr:to>
      <xdr:col>4</xdr:col>
      <xdr:colOff>158013</xdr:colOff>
      <xdr:row>12</xdr:row>
      <xdr:rowOff>23169</xdr:rowOff>
    </xdr:to>
    <xdr:sp macro="" textlink="">
      <xdr:nvSpPr>
        <xdr:cNvPr id="2" name="Zone de texte 2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3412" y="619385"/>
          <a:ext cx="2310601" cy="1184959"/>
        </a:xfrm>
        <a:prstGeom prst="ellipse">
          <a:avLst/>
        </a:prstGeom>
        <a:solidFill>
          <a:srgbClr val="0096FA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1 Prendre connaissance du dossier de la personne accueillie</a:t>
          </a:r>
          <a:endParaRPr lang="fr-FR" sz="10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252650</xdr:colOff>
      <xdr:row>0</xdr:row>
      <xdr:rowOff>166183</xdr:rowOff>
    </xdr:from>
    <xdr:to>
      <xdr:col>6</xdr:col>
      <xdr:colOff>267726</xdr:colOff>
      <xdr:row>8</xdr:row>
      <xdr:rowOff>62914</xdr:rowOff>
    </xdr:to>
    <xdr:sp macro="" textlink="">
      <xdr:nvSpPr>
        <xdr:cNvPr id="5" name="Zone de texte 6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39503" y="166183"/>
          <a:ext cx="2401929" cy="1241437"/>
        </a:xfrm>
        <a:prstGeom prst="ellipse">
          <a:avLst/>
        </a:prstGeom>
        <a:solidFill>
          <a:srgbClr val="0096FA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2 Prendre part à la phase d'accueil et d'insertion de la personne accueillie</a:t>
          </a:r>
          <a:endParaRPr lang="fr-FR" sz="14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632146</xdr:colOff>
      <xdr:row>15</xdr:row>
      <xdr:rowOff>53554</xdr:rowOff>
    </xdr:from>
    <xdr:to>
      <xdr:col>14</xdr:col>
      <xdr:colOff>656747</xdr:colOff>
      <xdr:row>22</xdr:row>
      <xdr:rowOff>105038</xdr:rowOff>
    </xdr:to>
    <xdr:sp macro="" textlink="">
      <xdr:nvSpPr>
        <xdr:cNvPr id="8" name="Zone de text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252146" y="2320504"/>
          <a:ext cx="2310601" cy="1184959"/>
        </a:xfrm>
        <a:prstGeom prst="ellipse">
          <a:avLst/>
        </a:prstGeom>
        <a:solidFill>
          <a:srgbClr val="FF8732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1 Accompagner la personne dans les gestes</a:t>
          </a:r>
          <a:r>
            <a:rPr lang="fr-FR" sz="1000" b="1" baseline="0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 du quotidien</a:t>
          </a:r>
          <a:endParaRPr lang="fr-FR" sz="14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764029</xdr:colOff>
      <xdr:row>21</xdr:row>
      <xdr:rowOff>23001</xdr:rowOff>
    </xdr:from>
    <xdr:to>
      <xdr:col>14</xdr:col>
      <xdr:colOff>781010</xdr:colOff>
      <xdr:row>28</xdr:row>
      <xdr:rowOff>78294</xdr:rowOff>
    </xdr:to>
    <xdr:sp macro="" textlink="">
      <xdr:nvSpPr>
        <xdr:cNvPr id="12" name="Zone de texte 7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515823" y="3552854"/>
          <a:ext cx="2403834" cy="1231911"/>
        </a:xfrm>
        <a:prstGeom prst="ellipse">
          <a:avLst/>
        </a:prstGeom>
        <a:solidFill>
          <a:srgbClr val="FF8732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2 Impliquer et accompagner la</a:t>
          </a:r>
          <a:r>
            <a:rPr lang="fr-FR" sz="1000" b="1" baseline="0">
              <a:solidFill>
                <a:schemeClr val="bg1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 famille, les aidants si la personne ou son représentant le souhaite</a:t>
          </a:r>
          <a:endParaRPr lang="fr-FR" sz="11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745402</xdr:colOff>
      <xdr:row>40</xdr:row>
      <xdr:rowOff>57676</xdr:rowOff>
    </xdr:from>
    <xdr:to>
      <xdr:col>8</xdr:col>
      <xdr:colOff>8003</xdr:colOff>
      <xdr:row>47</xdr:row>
      <xdr:rowOff>109160</xdr:rowOff>
    </xdr:to>
    <xdr:sp macro="" textlink="">
      <xdr:nvSpPr>
        <xdr:cNvPr id="14" name="Zone de texte 7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031402" y="6372751"/>
          <a:ext cx="2310601" cy="1184959"/>
        </a:xfrm>
        <a:prstGeom prst="ellipse">
          <a:avLst/>
        </a:prstGeom>
        <a:solidFill>
          <a:srgbClr val="03C878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1 Anticiper les moments charnières dans le parcours de la personne accompagnée</a:t>
          </a:r>
          <a:endParaRPr lang="fr-FR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296845</xdr:colOff>
      <xdr:row>39</xdr:row>
      <xdr:rowOff>82617</xdr:rowOff>
    </xdr:from>
    <xdr:to>
      <xdr:col>5</xdr:col>
      <xdr:colOff>329066</xdr:colOff>
      <xdr:row>46</xdr:row>
      <xdr:rowOff>124576</xdr:rowOff>
    </xdr:to>
    <xdr:sp macro="" textlink="">
      <xdr:nvSpPr>
        <xdr:cNvPr id="17" name="Zone de texte 8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88080" y="6638058"/>
          <a:ext cx="2419074" cy="1218577"/>
        </a:xfrm>
        <a:prstGeom prst="ellipse">
          <a:avLst/>
        </a:prstGeom>
        <a:solidFill>
          <a:srgbClr val="03C878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2 Travailler avec les familles et les aidants sur</a:t>
          </a:r>
          <a:r>
            <a:rPr lang="fr-FR" sz="1000" baseline="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 l'évolution des modalités d'accompagnement</a:t>
          </a:r>
          <a:endParaRPr lang="fr-FR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180974</xdr:colOff>
      <xdr:row>12</xdr:row>
      <xdr:rowOff>9525</xdr:rowOff>
    </xdr:from>
    <xdr:to>
      <xdr:col>2</xdr:col>
      <xdr:colOff>631824</xdr:colOff>
      <xdr:row>15</xdr:row>
      <xdr:rowOff>39733</xdr:rowOff>
    </xdr:to>
    <xdr:sp macro="" textlink="">
      <xdr:nvSpPr>
        <xdr:cNvPr id="20" name="Flèche droite rayée 2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16200000">
          <a:off x="910407" y="1823267"/>
          <a:ext cx="515983" cy="450850"/>
        </a:xfrm>
        <a:prstGeom prst="stripedRightArrow">
          <a:avLst>
            <a:gd name="adj1" fmla="val 39464"/>
            <a:gd name="adj2" fmla="val 50000"/>
          </a:avLst>
        </a:prstGeom>
        <a:gradFill>
          <a:gsLst>
            <a:gs pos="0">
              <a:schemeClr val="accent2">
                <a:lumMod val="40000"/>
                <a:lumOff val="60000"/>
              </a:schemeClr>
            </a:gs>
            <a:gs pos="100000">
              <a:schemeClr val="accent1">
                <a:lumMod val="40000"/>
                <a:lumOff val="60000"/>
              </a:schemeClr>
            </a:gs>
          </a:gsLst>
          <a:lin ang="0" scaled="0"/>
        </a:gradFill>
        <a:ln>
          <a:solidFill>
            <a:schemeClr val="accent1">
              <a:lumMod val="40000"/>
              <a:lumOff val="60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4</xdr:col>
      <xdr:colOff>180975</xdr:colOff>
      <xdr:row>10</xdr:row>
      <xdr:rowOff>35203</xdr:rowOff>
    </xdr:from>
    <xdr:to>
      <xdr:col>11</xdr:col>
      <xdr:colOff>329187</xdr:colOff>
      <xdr:row>36</xdr:row>
      <xdr:rowOff>32300</xdr:rowOff>
    </xdr:to>
    <xdr:grpSp>
      <xdr:nvGrpSpPr>
        <xdr:cNvPr id="22" name="Group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3228975" y="1643870"/>
          <a:ext cx="5482212" cy="4179630"/>
          <a:chOff x="2657475" y="1552575"/>
          <a:chExt cx="5220449" cy="3686174"/>
        </a:xfrm>
      </xdr:grpSpPr>
      <xdr:sp macro="" textlink="">
        <xdr:nvSpPr>
          <xdr:cNvPr id="23" name="Demi-tour 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 rot="10800000">
            <a:off x="3362325" y="4600574"/>
            <a:ext cx="3746818" cy="638175"/>
          </a:xfrm>
          <a:prstGeom prst="uturnArrow">
            <a:avLst>
              <a:gd name="adj1" fmla="val 25000"/>
              <a:gd name="adj2" fmla="val 20522"/>
              <a:gd name="adj3" fmla="val 25000"/>
              <a:gd name="adj4" fmla="val 43750"/>
              <a:gd name="adj5" fmla="val 88060"/>
            </a:avLst>
          </a:prstGeom>
          <a:gradFill>
            <a:gsLst>
              <a:gs pos="0">
                <a:schemeClr val="accent6">
                  <a:lumMod val="60000"/>
                  <a:lumOff val="40000"/>
                </a:schemeClr>
              </a:gs>
              <a:gs pos="50000">
                <a:schemeClr val="accent2">
                  <a:lumMod val="60000"/>
                  <a:lumOff val="40000"/>
                </a:schemeClr>
              </a:gs>
            </a:gsLst>
            <a:lin ang="0" scaled="0"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24" name="Virage 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 rot="5400000">
            <a:off x="6296024" y="2133601"/>
            <a:ext cx="1146494" cy="682308"/>
          </a:xfrm>
          <a:prstGeom prst="bentArrow">
            <a:avLst>
              <a:gd name="adj1" fmla="val 25000"/>
              <a:gd name="adj2" fmla="val 24180"/>
              <a:gd name="adj3" fmla="val 31980"/>
              <a:gd name="adj4" fmla="val 43750"/>
            </a:avLst>
          </a:prstGeom>
          <a:gradFill>
            <a:gsLst>
              <a:gs pos="0">
                <a:schemeClr val="accent1">
                  <a:lumMod val="60000"/>
                  <a:lumOff val="40000"/>
                </a:schemeClr>
              </a:gs>
              <a:gs pos="100000">
                <a:schemeClr val="accent6">
                  <a:lumMod val="60000"/>
                  <a:lumOff val="40000"/>
                </a:schemeClr>
              </a:gs>
            </a:gsLst>
            <a:lin ang="0" scaled="0"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25" name="Zone de texte 55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 txBox="1"/>
        </xdr:nvSpPr>
        <xdr:spPr>
          <a:xfrm>
            <a:off x="4429125" y="2505075"/>
            <a:ext cx="1695450" cy="2552700"/>
          </a:xfrm>
          <a:prstGeom prst="roundRect">
            <a:avLst>
              <a:gd name="adj" fmla="val 47566"/>
            </a:avLst>
          </a:prstGeom>
          <a:gradFill>
            <a:gsLst>
              <a:gs pos="100000">
                <a:schemeClr val="accent6">
                  <a:lumMod val="60000"/>
                  <a:lumOff val="40000"/>
                </a:schemeClr>
              </a:gs>
              <a:gs pos="0">
                <a:schemeClr val="accent5">
                  <a:lumMod val="60000"/>
                  <a:lumOff val="40000"/>
                </a:schemeClr>
              </a:gs>
              <a:gs pos="50000">
                <a:schemeClr val="accent2">
                  <a:lumMod val="60000"/>
                  <a:lumOff val="40000"/>
                </a:schemeClr>
              </a:gs>
            </a:gsLst>
            <a:lin ang="5400000" scaled="0"/>
          </a:gra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1200" b="1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Accompagner la personne tout au long de son parcours, en fonction de ses ressources, pour lui garantir ses droits et une qualité de vie</a:t>
            </a:r>
            <a:r>
              <a:rPr lang="fr-FR" sz="1400" b="1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</a:t>
            </a:r>
            <a:r>
              <a:rPr lang="fr-FR" sz="1200" b="1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optimale</a:t>
            </a:r>
            <a:endParaRPr lang="fr-F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Zone de texte 5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/>
        </xdr:nvSpPr>
        <xdr:spPr>
          <a:xfrm>
            <a:off x="4010025" y="1552575"/>
            <a:ext cx="2519680" cy="899795"/>
          </a:xfrm>
          <a:prstGeom prst="roundRect">
            <a:avLst/>
          </a:prstGeom>
          <a:solidFill>
            <a:srgbClr val="0096FA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1200" b="1">
                <a:solidFill>
                  <a:schemeClr val="bg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Participer à l’accueil multidisciplinaire de la personne en relation avec</a:t>
            </a:r>
            <a:r>
              <a:rPr lang="fr-FR" sz="1200" b="1" baseline="0">
                <a:solidFill>
                  <a:schemeClr val="bg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ses proches</a:t>
            </a:r>
            <a:endParaRPr lang="fr-FR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Zone de texte 5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/>
        </xdr:nvSpPr>
        <xdr:spPr>
          <a:xfrm>
            <a:off x="6257924" y="3048000"/>
            <a:ext cx="1620000" cy="1619885"/>
          </a:xfrm>
          <a:prstGeom prst="roundRect">
            <a:avLst/>
          </a:prstGeom>
          <a:solidFill>
            <a:srgbClr val="FF8732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1200" b="1">
                <a:solidFill>
                  <a:schemeClr val="bg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Accompagner la personne dans toutes ses dimensions (santé,</a:t>
            </a:r>
            <a:r>
              <a:rPr lang="fr-FR" sz="1200" b="1" baseline="0">
                <a:solidFill>
                  <a:schemeClr val="bg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vie sociale)</a:t>
            </a:r>
            <a:endParaRPr lang="fr-FR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Zone de texte 6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2657475" y="3048000"/>
            <a:ext cx="1620000" cy="1619885"/>
          </a:xfrm>
          <a:prstGeom prst="roundRect">
            <a:avLst/>
          </a:prstGeom>
          <a:solidFill>
            <a:srgbClr val="03C878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1200" b="1">
                <a:solidFill>
                  <a:schemeClr val="bg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Contribuer à la continuité de l'accompagnement de la personne au sein de la structure</a:t>
            </a:r>
            <a:r>
              <a:rPr lang="fr-FR" sz="1200" b="1" baseline="0">
                <a:solidFill>
                  <a:schemeClr val="bg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et / ou en dehors</a:t>
            </a:r>
            <a:endParaRPr lang="fr-FR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Virage 9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/>
        </xdr:nvSpPr>
        <xdr:spPr>
          <a:xfrm>
            <a:off x="3467100" y="1838325"/>
            <a:ext cx="542925" cy="1209675"/>
          </a:xfrm>
          <a:prstGeom prst="bentArrow">
            <a:avLst>
              <a:gd name="adj1" fmla="val 25000"/>
              <a:gd name="adj2" fmla="val 25000"/>
              <a:gd name="adj3" fmla="val 25000"/>
              <a:gd name="adj4" fmla="val 34978"/>
            </a:avLst>
          </a:prstGeom>
          <a:gradFill>
            <a:gsLst>
              <a:gs pos="0">
                <a:schemeClr val="accent2">
                  <a:lumMod val="60000"/>
                  <a:lumOff val="40000"/>
                </a:schemeClr>
              </a:gs>
              <a:gs pos="84000">
                <a:schemeClr val="accent5">
                  <a:lumMod val="40000"/>
                  <a:lumOff val="60000"/>
                </a:schemeClr>
              </a:gs>
            </a:gsLst>
            <a:lin ang="16200000" scaled="0"/>
          </a:gradFill>
          <a:ln>
            <a:solidFill>
              <a:schemeClr val="accent1">
                <a:shade val="50000"/>
              </a:schemeClr>
            </a:solidFill>
            <a:prstDash val="lg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</xdr:grpSp>
    <xdr:clientData/>
  </xdr:twoCellAnchor>
  <xdr:twoCellAnchor>
    <xdr:from>
      <xdr:col>5</xdr:col>
      <xdr:colOff>724167</xdr:colOff>
      <xdr:row>0</xdr:row>
      <xdr:rowOff>145896</xdr:rowOff>
    </xdr:from>
    <xdr:to>
      <xdr:col>8</xdr:col>
      <xdr:colOff>752578</xdr:colOff>
      <xdr:row>8</xdr:row>
      <xdr:rowOff>36912</xdr:rowOff>
    </xdr:to>
    <xdr:sp macro="" textlink="">
      <xdr:nvSpPr>
        <xdr:cNvPr id="3" name="Zone de texte 6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702255" y="145896"/>
          <a:ext cx="2415264" cy="1235722"/>
        </a:xfrm>
        <a:prstGeom prst="ellipse">
          <a:avLst/>
        </a:prstGeom>
        <a:solidFill>
          <a:srgbClr val="0096FA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3 Préparer les conditions du maintien et du développement du pouvoir d'agir de la personne accueillie</a:t>
          </a:r>
          <a:endParaRPr lang="fr-FR" sz="11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326929</xdr:colOff>
      <xdr:row>1</xdr:row>
      <xdr:rowOff>13319</xdr:rowOff>
    </xdr:from>
    <xdr:to>
      <xdr:col>11</xdr:col>
      <xdr:colOff>353435</xdr:colOff>
      <xdr:row>9</xdr:row>
      <xdr:rowOff>3183</xdr:rowOff>
    </xdr:to>
    <xdr:sp macro="" textlink="">
      <xdr:nvSpPr>
        <xdr:cNvPr id="6" name="Zone de texte 6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691870" y="181407"/>
          <a:ext cx="2413359" cy="1334570"/>
        </a:xfrm>
        <a:prstGeom prst="ellipse">
          <a:avLst/>
        </a:prstGeom>
        <a:solidFill>
          <a:srgbClr val="0096FA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4 Identifier les appuis ou</a:t>
          </a:r>
          <a:r>
            <a:rPr lang="fr-FR" sz="1000" b="1" baseline="0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 obstacles pour adapter et construire le projet d'accompagnement</a:t>
          </a:r>
          <a:endParaRPr lang="fr-FR" sz="11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724523</xdr:colOff>
      <xdr:row>3</xdr:row>
      <xdr:rowOff>2039</xdr:rowOff>
    </xdr:from>
    <xdr:to>
      <xdr:col>13</xdr:col>
      <xdr:colOff>741504</xdr:colOff>
      <xdr:row>10</xdr:row>
      <xdr:rowOff>57334</xdr:rowOff>
    </xdr:to>
    <xdr:sp macro="" textlink="">
      <xdr:nvSpPr>
        <xdr:cNvPr id="4" name="Zone de texte 6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680699" y="506304"/>
          <a:ext cx="2403834" cy="1231912"/>
        </a:xfrm>
        <a:prstGeom prst="ellipse">
          <a:avLst/>
        </a:prstGeom>
        <a:solidFill>
          <a:srgbClr val="0096FA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5 Contribuer à l'élaboration du projet personnalisé</a:t>
          </a:r>
          <a:endParaRPr lang="fr-FR" sz="14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702415</xdr:colOff>
      <xdr:row>8</xdr:row>
      <xdr:rowOff>45693</xdr:rowOff>
    </xdr:from>
    <xdr:to>
      <xdr:col>14</xdr:col>
      <xdr:colOff>732731</xdr:colOff>
      <xdr:row>15</xdr:row>
      <xdr:rowOff>100987</xdr:rowOff>
    </xdr:to>
    <xdr:sp macro="" textlink="">
      <xdr:nvSpPr>
        <xdr:cNvPr id="7" name="Zone de texte 6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454209" y="1390399"/>
          <a:ext cx="2417169" cy="1231912"/>
        </a:xfrm>
        <a:prstGeom prst="ellipse">
          <a:avLst/>
        </a:prstGeom>
        <a:solidFill>
          <a:srgbClr val="0096FA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6 Favoriser le développement du pouvoir d'agir de la personne accueillie</a:t>
          </a:r>
          <a:endParaRPr lang="fr-FR" sz="14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632146</xdr:colOff>
      <xdr:row>27</xdr:row>
      <xdr:rowOff>56396</xdr:rowOff>
    </xdr:from>
    <xdr:to>
      <xdr:col>14</xdr:col>
      <xdr:colOff>656747</xdr:colOff>
      <xdr:row>34</xdr:row>
      <xdr:rowOff>107880</xdr:rowOff>
    </xdr:to>
    <xdr:sp macro="" textlink="">
      <xdr:nvSpPr>
        <xdr:cNvPr id="10" name="Zone de texte 7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8252146" y="4266446"/>
          <a:ext cx="2310601" cy="1184959"/>
        </a:xfrm>
        <a:prstGeom prst="ellipse">
          <a:avLst/>
        </a:prstGeom>
        <a:solidFill>
          <a:srgbClr val="FF8732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3 Accompagner la personne dans son parcours de soin</a:t>
          </a:r>
          <a:endParaRPr lang="fr-FR" sz="14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207025</xdr:colOff>
      <xdr:row>33</xdr:row>
      <xdr:rowOff>54353</xdr:rowOff>
    </xdr:from>
    <xdr:to>
      <xdr:col>14</xdr:col>
      <xdr:colOff>504265</xdr:colOff>
      <xdr:row>40</xdr:row>
      <xdr:rowOff>92503</xdr:rowOff>
    </xdr:to>
    <xdr:sp macro="" textlink="">
      <xdr:nvSpPr>
        <xdr:cNvPr id="9" name="Zone de texte 6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958819" y="5601265"/>
          <a:ext cx="2684093" cy="1214767"/>
        </a:xfrm>
        <a:prstGeom prst="ellipse">
          <a:avLst/>
        </a:prstGeom>
        <a:solidFill>
          <a:srgbClr val="FF8732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4 Contribuer</a:t>
          </a:r>
          <a:r>
            <a:rPr lang="fr-FR" sz="1000" b="1" baseline="0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 à l'inclusion, à l'éducation, au développement ou au maintien de la personne dans la vie sociale</a:t>
          </a:r>
          <a:endParaRPr lang="fr-FR" sz="11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733575</xdr:colOff>
      <xdr:row>38</xdr:row>
      <xdr:rowOff>66822</xdr:rowOff>
    </xdr:from>
    <xdr:to>
      <xdr:col>12</xdr:col>
      <xdr:colOff>760081</xdr:colOff>
      <xdr:row>45</xdr:row>
      <xdr:rowOff>114495</xdr:rowOff>
    </xdr:to>
    <xdr:sp macro="" textlink="">
      <xdr:nvSpPr>
        <xdr:cNvPr id="11" name="Zone de texte 7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894134" y="6454175"/>
          <a:ext cx="2413359" cy="1224291"/>
        </a:xfrm>
        <a:prstGeom prst="ellipse">
          <a:avLst/>
        </a:prstGeom>
        <a:solidFill>
          <a:srgbClr val="FF8732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5 Anticiper, prévenir et gérer les situations de crise</a:t>
          </a:r>
          <a:endParaRPr lang="fr-FR" sz="14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309270</xdr:colOff>
      <xdr:row>40</xdr:row>
      <xdr:rowOff>49510</xdr:rowOff>
    </xdr:from>
    <xdr:to>
      <xdr:col>10</xdr:col>
      <xdr:colOff>333871</xdr:colOff>
      <xdr:row>47</xdr:row>
      <xdr:rowOff>100994</xdr:rowOff>
    </xdr:to>
    <xdr:sp macro="" textlink="">
      <xdr:nvSpPr>
        <xdr:cNvPr id="13" name="Zone de texte 7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881270" y="6364585"/>
          <a:ext cx="2310601" cy="1184959"/>
        </a:xfrm>
        <a:prstGeom prst="ellipse">
          <a:avLst/>
        </a:prstGeom>
        <a:solidFill>
          <a:srgbClr val="FF8732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07000"/>
            </a:lnSpc>
            <a:spcAft>
              <a:spcPts val="800"/>
            </a:spcAft>
          </a:pPr>
          <a:r>
            <a:rPr lang="fr-FR" sz="1000" b="1">
              <a:solidFill>
                <a:schemeClr val="bg1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6 Soutenir la personne dans l'accompagnement proposé</a:t>
          </a:r>
          <a:endParaRPr lang="fr-FR" sz="1400" b="1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137457</xdr:colOff>
      <xdr:row>33</xdr:row>
      <xdr:rowOff>65919</xdr:rowOff>
    </xdr:from>
    <xdr:to>
      <xdr:col>4</xdr:col>
      <xdr:colOff>163963</xdr:colOff>
      <xdr:row>40</xdr:row>
      <xdr:rowOff>123118</xdr:rowOff>
    </xdr:to>
    <xdr:sp macro="" textlink="">
      <xdr:nvSpPr>
        <xdr:cNvPr id="15" name="Zone de texte 7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933075" y="5612831"/>
          <a:ext cx="2413359" cy="1233816"/>
        </a:xfrm>
        <a:prstGeom prst="ellipse">
          <a:avLst/>
        </a:prstGeom>
        <a:solidFill>
          <a:srgbClr val="03C878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00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3 Accompagner la personne dans un tournant de son parcours</a:t>
          </a:r>
          <a:endParaRPr lang="fr-FR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650687</xdr:colOff>
      <xdr:row>27</xdr:row>
      <xdr:rowOff>109740</xdr:rowOff>
    </xdr:from>
    <xdr:to>
      <xdr:col>3</xdr:col>
      <xdr:colOff>671478</xdr:colOff>
      <xdr:row>34</xdr:row>
      <xdr:rowOff>155508</xdr:rowOff>
    </xdr:to>
    <xdr:sp macro="" textlink="">
      <xdr:nvSpPr>
        <xdr:cNvPr id="16" name="Zone de texte 7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50687" y="4453140"/>
          <a:ext cx="2306791" cy="1171835"/>
        </a:xfrm>
        <a:prstGeom prst="ellipse">
          <a:avLst/>
        </a:prstGeom>
        <a:solidFill>
          <a:srgbClr val="03C878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00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4 Favoriser l'autodétermination de</a:t>
          </a:r>
          <a:r>
            <a:rPr lang="fr-FR" sz="1000" baseline="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 la personne accompagnée (choix et décisions)</a:t>
          </a:r>
          <a:endParaRPr lang="fr-FR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661147</xdr:colOff>
      <xdr:row>21</xdr:row>
      <xdr:rowOff>20736</xdr:rowOff>
    </xdr:from>
    <xdr:to>
      <xdr:col>3</xdr:col>
      <xdr:colOff>681938</xdr:colOff>
      <xdr:row>28</xdr:row>
      <xdr:rowOff>66505</xdr:rowOff>
    </xdr:to>
    <xdr:sp macro="" textlink="">
      <xdr:nvSpPr>
        <xdr:cNvPr id="18" name="Zone de texte 7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661147" y="3550589"/>
          <a:ext cx="2407644" cy="1222387"/>
        </a:xfrm>
        <a:prstGeom prst="ellipse">
          <a:avLst/>
        </a:prstGeom>
        <a:solidFill>
          <a:srgbClr val="03C878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00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5 Prendre appui et collaborer avec les professionnels d'un secteur différent au sein de l'organisme</a:t>
          </a:r>
          <a:r>
            <a:rPr lang="fr-FR" sz="1000" baseline="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 gestionnaire</a:t>
          </a:r>
          <a:endParaRPr lang="fr-FR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566022</xdr:colOff>
      <xdr:row>14</xdr:row>
      <xdr:rowOff>26237</xdr:rowOff>
    </xdr:from>
    <xdr:to>
      <xdr:col>3</xdr:col>
      <xdr:colOff>586813</xdr:colOff>
      <xdr:row>21</xdr:row>
      <xdr:rowOff>72006</xdr:rowOff>
    </xdr:to>
    <xdr:sp macro="" textlink="">
      <xdr:nvSpPr>
        <xdr:cNvPr id="19" name="Zone de texte 7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566022" y="2278370"/>
          <a:ext cx="2306791" cy="1171836"/>
        </a:xfrm>
        <a:prstGeom prst="ellipse">
          <a:avLst/>
        </a:prstGeom>
        <a:solidFill>
          <a:srgbClr val="03C878"/>
        </a:solidFill>
        <a:ln w="19050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000">
              <a:solidFill>
                <a:srgbClr val="000000"/>
              </a:solidFill>
              <a:effectLst/>
              <a:ea typeface="Calibri" panose="020F0502020204030204" pitchFamily="34" charset="0"/>
              <a:cs typeface="Arial" panose="020B0604020202020204" pitchFamily="34" charset="0"/>
            </a:rPr>
            <a:t>6 Concevoir l'accompagnement en complémentarité avec les partenaires du territoire</a:t>
          </a:r>
          <a:endParaRPr lang="fr-FR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608184</xdr:colOff>
      <xdr:row>52</xdr:row>
      <xdr:rowOff>89647</xdr:rowOff>
    </xdr:from>
    <xdr:to>
      <xdr:col>6</xdr:col>
      <xdr:colOff>757409</xdr:colOff>
      <xdr:row>58</xdr:row>
      <xdr:rowOff>35694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8184" y="8247529"/>
          <a:ext cx="911225" cy="887341"/>
        </a:xfrm>
        <a:prstGeom prst="rect">
          <a:avLst/>
        </a:prstGeom>
      </xdr:spPr>
    </xdr:pic>
    <xdr:clientData/>
  </xdr:twoCellAnchor>
  <xdr:twoCellAnchor editAs="oneCell">
    <xdr:from>
      <xdr:col>11</xdr:col>
      <xdr:colOff>190033</xdr:colOff>
      <xdr:row>52</xdr:row>
      <xdr:rowOff>146229</xdr:rowOff>
    </xdr:from>
    <xdr:to>
      <xdr:col>13</xdr:col>
      <xdr:colOff>86317</xdr:colOff>
      <xdr:row>57</xdr:row>
      <xdr:rowOff>85669</xdr:rowOff>
    </xdr:to>
    <xdr:pic>
      <xdr:nvPicPr>
        <xdr:cNvPr id="31" name="Graphiqu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572033" y="8304111"/>
          <a:ext cx="1420284" cy="723852"/>
        </a:xfrm>
        <a:prstGeom prst="rect">
          <a:avLst/>
        </a:prstGeom>
      </xdr:spPr>
    </xdr:pic>
    <xdr:clientData/>
  </xdr:twoCellAnchor>
  <xdr:twoCellAnchor editAs="oneCell">
    <xdr:from>
      <xdr:col>8</xdr:col>
      <xdr:colOff>113832</xdr:colOff>
      <xdr:row>52</xdr:row>
      <xdr:rowOff>93059</xdr:rowOff>
    </xdr:from>
    <xdr:to>
      <xdr:col>9</xdr:col>
      <xdr:colOff>247307</xdr:colOff>
      <xdr:row>58</xdr:row>
      <xdr:rowOff>77336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09832" y="8250941"/>
          <a:ext cx="895475" cy="925571"/>
        </a:xfrm>
        <a:prstGeom prst="rect">
          <a:avLst/>
        </a:prstGeom>
      </xdr:spPr>
    </xdr:pic>
    <xdr:clientData/>
  </xdr:twoCellAnchor>
  <xdr:twoCellAnchor editAs="oneCell">
    <xdr:from>
      <xdr:col>2</xdr:col>
      <xdr:colOff>338666</xdr:colOff>
      <xdr:row>53</xdr:row>
      <xdr:rowOff>101600</xdr:rowOff>
    </xdr:from>
    <xdr:to>
      <xdr:col>4</xdr:col>
      <xdr:colOff>520637</xdr:colOff>
      <xdr:row>57</xdr:row>
      <xdr:rowOff>113520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52BA883-DED8-4709-8949-BABA4BBF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6" y="8627533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25</xdr:col>
      <xdr:colOff>190500</xdr:colOff>
      <xdr:row>0</xdr:row>
      <xdr:rowOff>142875</xdr:rowOff>
    </xdr:from>
    <xdr:to>
      <xdr:col>25</xdr:col>
      <xdr:colOff>676791</xdr:colOff>
      <xdr:row>3</xdr:row>
      <xdr:rowOff>136438</xdr:rowOff>
    </xdr:to>
    <xdr:pic macro="[0]!ShowPrint">
      <xdr:nvPicPr>
        <xdr:cNvPr id="110" name="Image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0" y="142875"/>
          <a:ext cx="486291" cy="469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 editAs="oneCell">
    <xdr:from>
      <xdr:col>24</xdr:col>
      <xdr:colOff>190500</xdr:colOff>
      <xdr:row>0</xdr:row>
      <xdr:rowOff>63500</xdr:rowOff>
    </xdr:from>
    <xdr:to>
      <xdr:col>25</xdr:col>
      <xdr:colOff>28575</xdr:colOff>
      <xdr:row>4</xdr:row>
      <xdr:rowOff>28575</xdr:rowOff>
    </xdr:to>
    <xdr:pic>
      <xdr:nvPicPr>
        <xdr:cNvPr id="119" name="Graphique 118" descr="Maiso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8478500" y="63500"/>
          <a:ext cx="600075" cy="600075"/>
        </a:xfrm>
        <a:prstGeom prst="rect">
          <a:avLst/>
        </a:prstGeom>
      </xdr:spPr>
    </xdr:pic>
    <xdr:clientData/>
  </xdr:twoCellAnchor>
  <xdr:twoCellAnchor>
    <xdr:from>
      <xdr:col>0</xdr:col>
      <xdr:colOff>317501</xdr:colOff>
      <xdr:row>3</xdr:row>
      <xdr:rowOff>42333</xdr:rowOff>
    </xdr:from>
    <xdr:to>
      <xdr:col>12</xdr:col>
      <xdr:colOff>107951</xdr:colOff>
      <xdr:row>6</xdr:row>
      <xdr:rowOff>30903</xdr:rowOff>
    </xdr:to>
    <xdr:sp macro="" textlink="">
      <xdr:nvSpPr>
        <xdr:cNvPr id="153" name="ZoneTexte 48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317501" y="550333"/>
          <a:ext cx="8934450" cy="49657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ACCOMPAGNER LA</a:t>
          </a:r>
          <a:r>
            <a:rPr lang="fr-FR" sz="1100" b="1" kern="12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PERSONNE</a:t>
          </a: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TOUT AU LONG DE SON PARCOURS, EN FONCTION DE SES RESSOURCES, POUR LUI GARANTIR SES DROITS ET UNE QUALITÉ DE VIE OPTIMALE</a:t>
          </a:r>
          <a:endParaRPr lang="fr-F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317501</xdr:colOff>
      <xdr:row>7</xdr:row>
      <xdr:rowOff>23601</xdr:rowOff>
    </xdr:from>
    <xdr:to>
      <xdr:col>12</xdr:col>
      <xdr:colOff>107951</xdr:colOff>
      <xdr:row>10</xdr:row>
      <xdr:rowOff>83926</xdr:rowOff>
    </xdr:to>
    <xdr:sp macro="" textlink="">
      <xdr:nvSpPr>
        <xdr:cNvPr id="154" name="Rectangle à coins arrondis 2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/>
      </xdr:nvSpPr>
      <xdr:spPr>
        <a:xfrm>
          <a:off x="317501" y="1208934"/>
          <a:ext cx="8934450" cy="568325"/>
        </a:xfrm>
        <a:prstGeom prst="roundRect">
          <a:avLst/>
        </a:prstGeom>
        <a:solidFill>
          <a:srgbClr val="0096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Participer à l'accueil multidisciplinaire de la personne en relation avec ses proches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317501</xdr:colOff>
      <xdr:row>18</xdr:row>
      <xdr:rowOff>148216</xdr:rowOff>
    </xdr:from>
    <xdr:to>
      <xdr:col>3</xdr:col>
      <xdr:colOff>551181</xdr:colOff>
      <xdr:row>23</xdr:row>
      <xdr:rowOff>21549</xdr:rowOff>
    </xdr:to>
    <xdr:sp macro="" textlink="">
      <xdr:nvSpPr>
        <xdr:cNvPr id="155" name="Organigramme : Opération manuelle 9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/>
      </xdr:nvSpPr>
      <xdr:spPr>
        <a:xfrm>
          <a:off x="317501" y="3196216"/>
          <a:ext cx="2519680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 Recueillir</a:t>
          </a:r>
          <a:r>
            <a:rPr lang="fr-FR" sz="9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 les informations utiles auprès de la personne accueillie, de sa famille ou des professionnels précédents, dans le respect du cadre réglementaire.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317501</xdr:colOff>
      <xdr:row>23</xdr:row>
      <xdr:rowOff>85374</xdr:rowOff>
    </xdr:from>
    <xdr:to>
      <xdr:col>3</xdr:col>
      <xdr:colOff>551181</xdr:colOff>
      <xdr:row>27</xdr:row>
      <xdr:rowOff>128041</xdr:rowOff>
    </xdr:to>
    <xdr:sp macro="" textlink="">
      <xdr:nvSpPr>
        <xdr:cNvPr id="156" name="Organigramme : Opération manuelle 9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/>
      </xdr:nvSpPr>
      <xdr:spPr>
        <a:xfrm>
          <a:off x="317501" y="3980041"/>
          <a:ext cx="2519680" cy="720000"/>
        </a:xfrm>
        <a:prstGeom prst="roundRect">
          <a:avLst>
            <a:gd name="adj" fmla="val 10760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2 Analyser le dossier de la personne en tenant compte de ses antécédents, ses attentes, ses capacités.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317501</xdr:colOff>
      <xdr:row>28</xdr:row>
      <xdr:rowOff>22533</xdr:rowOff>
    </xdr:from>
    <xdr:to>
      <xdr:col>3</xdr:col>
      <xdr:colOff>551181</xdr:colOff>
      <xdr:row>32</xdr:row>
      <xdr:rowOff>65199</xdr:rowOff>
    </xdr:to>
    <xdr:sp macro="" textlink="">
      <xdr:nvSpPr>
        <xdr:cNvPr id="157" name="Organigramme : Opération manuelle 9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/>
      </xdr:nvSpPr>
      <xdr:spPr>
        <a:xfrm>
          <a:off x="317501" y="4763866"/>
          <a:ext cx="2519680" cy="720000"/>
        </a:xfrm>
        <a:prstGeom prst="roundRect">
          <a:avLst>
            <a:gd name="adj" fmla="val 6330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3 S'assurer de la cohérence des informations issues des différentes sources pour éviter les ruptures ou malentendus.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317501</xdr:colOff>
      <xdr:row>32</xdr:row>
      <xdr:rowOff>129024</xdr:rowOff>
    </xdr:from>
    <xdr:to>
      <xdr:col>3</xdr:col>
      <xdr:colOff>551181</xdr:colOff>
      <xdr:row>37</xdr:row>
      <xdr:rowOff>2358</xdr:rowOff>
    </xdr:to>
    <xdr:sp macro="" textlink="">
      <xdr:nvSpPr>
        <xdr:cNvPr id="158" name="Organigramme : Opération manuelle 9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/>
      </xdr:nvSpPr>
      <xdr:spPr>
        <a:xfrm>
          <a:off x="317501" y="5547691"/>
          <a:ext cx="2519680" cy="720000"/>
        </a:xfrm>
        <a:prstGeom prst="roundRect">
          <a:avLst>
            <a:gd name="adj" fmla="val 10760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4 Partager les éléments clés avec l'équipe, tout en respectant la confidentialité</a:t>
          </a:r>
          <a:r>
            <a:rPr lang="fr-FR" sz="9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 et les choix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317501</xdr:colOff>
      <xdr:row>37</xdr:row>
      <xdr:rowOff>66183</xdr:rowOff>
    </xdr:from>
    <xdr:to>
      <xdr:col>3</xdr:col>
      <xdr:colOff>551181</xdr:colOff>
      <xdr:row>41</xdr:row>
      <xdr:rowOff>108849</xdr:rowOff>
    </xdr:to>
    <xdr:sp macro="" textlink="">
      <xdr:nvSpPr>
        <xdr:cNvPr id="159" name="Organigramme : Opération manuelle 9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/>
      </xdr:nvSpPr>
      <xdr:spPr>
        <a:xfrm>
          <a:off x="317501" y="6331516"/>
          <a:ext cx="2519680" cy="720000"/>
        </a:xfrm>
        <a:prstGeom prst="roundRect">
          <a:avLst>
            <a:gd name="adj" fmla="val 9283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 Repérer</a:t>
          </a:r>
          <a:r>
            <a:rPr lang="fr-FR" sz="9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 les aides nécessaires (humaines, techniques, matérielles) pour soutenir l’autonomie et les projets de vie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133067</xdr:colOff>
      <xdr:row>18</xdr:row>
      <xdr:rowOff>148216</xdr:rowOff>
    </xdr:from>
    <xdr:to>
      <xdr:col>7</xdr:col>
      <xdr:colOff>511067</xdr:colOff>
      <xdr:row>23</xdr:row>
      <xdr:rowOff>21549</xdr:rowOff>
    </xdr:to>
    <xdr:sp macro="" textlink="">
      <xdr:nvSpPr>
        <xdr:cNvPr id="160" name="Organigramme : Opération manuelle 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/>
      </xdr:nvSpPr>
      <xdr:spPr>
        <a:xfrm>
          <a:off x="3181067" y="3196216"/>
          <a:ext cx="2664000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 Observer les réactions de la personne accueillie pour adapter l’accompagnement à son rythme et à son niveau de confort.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134150</xdr:colOff>
      <xdr:row>23</xdr:row>
      <xdr:rowOff>85374</xdr:rowOff>
    </xdr:from>
    <xdr:to>
      <xdr:col>7</xdr:col>
      <xdr:colOff>512150</xdr:colOff>
      <xdr:row>27</xdr:row>
      <xdr:rowOff>128041</xdr:rowOff>
    </xdr:to>
    <xdr:sp macro="" textlink="">
      <xdr:nvSpPr>
        <xdr:cNvPr id="161" name="Organigramme : Opération manuelle 9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/>
      </xdr:nvSpPr>
      <xdr:spPr>
        <a:xfrm>
          <a:off x="3182150" y="3980041"/>
          <a:ext cx="2664000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 Aider à la prise de repères dans le nouvel environnement (lieux, personnel, autres résidents).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134150</xdr:colOff>
      <xdr:row>28</xdr:row>
      <xdr:rowOff>22533</xdr:rowOff>
    </xdr:from>
    <xdr:to>
      <xdr:col>7</xdr:col>
      <xdr:colOff>512150</xdr:colOff>
      <xdr:row>32</xdr:row>
      <xdr:rowOff>65199</xdr:rowOff>
    </xdr:to>
    <xdr:sp macro="" textlink="">
      <xdr:nvSpPr>
        <xdr:cNvPr id="162" name="Organigramme : Opération manuelle 9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/>
      </xdr:nvSpPr>
      <xdr:spPr>
        <a:xfrm>
          <a:off x="3182150" y="4763866"/>
          <a:ext cx="2664000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 Soutenir la création des lieux sociaux, en respectant les souhaits de la personne en matière de relations.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134150</xdr:colOff>
      <xdr:row>32</xdr:row>
      <xdr:rowOff>129024</xdr:rowOff>
    </xdr:from>
    <xdr:to>
      <xdr:col>7</xdr:col>
      <xdr:colOff>512150</xdr:colOff>
      <xdr:row>37</xdr:row>
      <xdr:rowOff>2358</xdr:rowOff>
    </xdr:to>
    <xdr:sp macro="" textlink="">
      <xdr:nvSpPr>
        <xdr:cNvPr id="163" name="Organigramme : Opération manuelle 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/>
      </xdr:nvSpPr>
      <xdr:spPr>
        <a:xfrm>
          <a:off x="3182150" y="5547691"/>
          <a:ext cx="2664000" cy="720000"/>
        </a:xfrm>
        <a:prstGeom prst="roundRect">
          <a:avLst>
            <a:gd name="adj" fmla="val 7807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9 Favoriser le maintien des lieux familiaux et sociaux, en associant les aidants si la personne le souhaite.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134150</xdr:colOff>
      <xdr:row>37</xdr:row>
      <xdr:rowOff>66183</xdr:rowOff>
    </xdr:from>
    <xdr:to>
      <xdr:col>7</xdr:col>
      <xdr:colOff>512150</xdr:colOff>
      <xdr:row>41</xdr:row>
      <xdr:rowOff>108849</xdr:rowOff>
    </xdr:to>
    <xdr:sp macro="" textlink="">
      <xdr:nvSpPr>
        <xdr:cNvPr id="164" name="Organigramme : Opération manuelle 9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/>
      </xdr:nvSpPr>
      <xdr:spPr>
        <a:xfrm>
          <a:off x="3182150" y="6331516"/>
          <a:ext cx="2664000" cy="720000"/>
        </a:xfrm>
        <a:prstGeom prst="roundRect">
          <a:avLst>
            <a:gd name="adj" fmla="val 9283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10 Repérer les risques de rupture de parcours et mettre en place, avec la personne et ses proches, des actions préventives.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146051</xdr:colOff>
      <xdr:row>18</xdr:row>
      <xdr:rowOff>148216</xdr:rowOff>
    </xdr:from>
    <xdr:to>
      <xdr:col>11</xdr:col>
      <xdr:colOff>739776</xdr:colOff>
      <xdr:row>23</xdr:row>
      <xdr:rowOff>21549</xdr:rowOff>
    </xdr:to>
    <xdr:sp macro="" textlink="">
      <xdr:nvSpPr>
        <xdr:cNvPr id="165" name="Organigramme : Opération manuelle 9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/>
      </xdr:nvSpPr>
      <xdr:spPr>
        <a:xfrm>
          <a:off x="6242051" y="3196216"/>
          <a:ext cx="2879725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11 Rencontrer la personne seule et/ou avec ses proches pour recueillir ses besoins, souhaits et préférences.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146051</xdr:colOff>
      <xdr:row>37</xdr:row>
      <xdr:rowOff>66183</xdr:rowOff>
    </xdr:from>
    <xdr:to>
      <xdr:col>11</xdr:col>
      <xdr:colOff>739776</xdr:colOff>
      <xdr:row>41</xdr:row>
      <xdr:rowOff>108849</xdr:rowOff>
    </xdr:to>
    <xdr:sp macro="" textlink="">
      <xdr:nvSpPr>
        <xdr:cNvPr id="166" name="Organigramme : Opération manuelle 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/>
      </xdr:nvSpPr>
      <xdr:spPr>
        <a:xfrm>
          <a:off x="6242051" y="6331516"/>
          <a:ext cx="2879725" cy="720000"/>
        </a:xfrm>
        <a:prstGeom prst="roundRect">
          <a:avLst>
            <a:gd name="adj" fmla="val 7664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15 Evaluer la capacité des familles, aidants ou représentants légaux, à être acteurs dans le projet en veillant à respecter la volonté de la personne et son droit à décider.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146051</xdr:colOff>
      <xdr:row>32</xdr:row>
      <xdr:rowOff>129024</xdr:rowOff>
    </xdr:from>
    <xdr:to>
      <xdr:col>11</xdr:col>
      <xdr:colOff>739776</xdr:colOff>
      <xdr:row>37</xdr:row>
      <xdr:rowOff>2358</xdr:rowOff>
    </xdr:to>
    <xdr:sp macro="" textlink="">
      <xdr:nvSpPr>
        <xdr:cNvPr id="167" name="Organigramme : Opération manuelle 9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/>
      </xdr:nvSpPr>
      <xdr:spPr>
        <a:xfrm>
          <a:off x="6242051" y="5547691"/>
          <a:ext cx="2879725" cy="720000"/>
        </a:xfrm>
        <a:prstGeom prst="roundRect">
          <a:avLst>
            <a:gd name="adj" fmla="val 10273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14 Soutenir l’implication active de la personne dans le choix, la mise en œuvre et l’évaluation des actions proposées.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146051</xdr:colOff>
      <xdr:row>28</xdr:row>
      <xdr:rowOff>22533</xdr:rowOff>
    </xdr:from>
    <xdr:to>
      <xdr:col>11</xdr:col>
      <xdr:colOff>739776</xdr:colOff>
      <xdr:row>32</xdr:row>
      <xdr:rowOff>65199</xdr:rowOff>
    </xdr:to>
    <xdr:sp macro="" textlink="">
      <xdr:nvSpPr>
        <xdr:cNvPr id="168" name="Organigramme : Opération manuelle 9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/>
      </xdr:nvSpPr>
      <xdr:spPr>
        <a:xfrm>
          <a:off x="6242051" y="4763866"/>
          <a:ext cx="2879725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13 Evaluer les ressources et limites de la personne, pour construire un accompagnement adapté à son degré d’autonomie.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146051</xdr:colOff>
      <xdr:row>23</xdr:row>
      <xdr:rowOff>85374</xdr:rowOff>
    </xdr:from>
    <xdr:to>
      <xdr:col>11</xdr:col>
      <xdr:colOff>739776</xdr:colOff>
      <xdr:row>27</xdr:row>
      <xdr:rowOff>128041</xdr:rowOff>
    </xdr:to>
    <xdr:sp macro="" textlink="">
      <xdr:nvSpPr>
        <xdr:cNvPr id="169" name="Organigramme : Opération manuelle 9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/>
      </xdr:nvSpPr>
      <xdr:spPr>
        <a:xfrm>
          <a:off x="6242051" y="3980041"/>
          <a:ext cx="2879725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12 Echanger sur ses projets, ses capacités et désir, avec ou sans l’appui d’un représentant légal ou aidant familial.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317500</xdr:colOff>
      <xdr:row>11</xdr:row>
      <xdr:rowOff>44589</xdr:rowOff>
    </xdr:from>
    <xdr:to>
      <xdr:col>3</xdr:col>
      <xdr:colOff>740809</xdr:colOff>
      <xdr:row>17</xdr:row>
      <xdr:rowOff>157651</xdr:rowOff>
    </xdr:to>
    <xdr:sp macro="" textlink="">
      <xdr:nvSpPr>
        <xdr:cNvPr id="170" name="Flèche : chevron 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/>
      </xdr:nvSpPr>
      <xdr:spPr>
        <a:xfrm>
          <a:off x="317500" y="1907256"/>
          <a:ext cx="2709309" cy="1129062"/>
        </a:xfrm>
        <a:prstGeom prst="chevron">
          <a:avLst>
            <a:gd name="adj" fmla="val 17040"/>
          </a:avLst>
        </a:prstGeom>
        <a:solidFill>
          <a:srgbClr val="0096FA"/>
        </a:solidFill>
        <a:ln>
          <a:solidFill>
            <a:srgbClr val="0096F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Prendre connaissance du dossier de la personne accueillie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Garantir une compréhension globale de la situation et poser les bases d’un accompagnement centré sur la personne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41546</xdr:colOff>
      <xdr:row>11</xdr:row>
      <xdr:rowOff>44589</xdr:rowOff>
    </xdr:from>
    <xdr:to>
      <xdr:col>7</xdr:col>
      <xdr:colOff>697689</xdr:colOff>
      <xdr:row>17</xdr:row>
      <xdr:rowOff>157651</xdr:rowOff>
    </xdr:to>
    <xdr:sp macro="" textlink="">
      <xdr:nvSpPr>
        <xdr:cNvPr id="171" name="Flèche : chevron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/>
      </xdr:nvSpPr>
      <xdr:spPr>
        <a:xfrm>
          <a:off x="3089546" y="1907256"/>
          <a:ext cx="2942143" cy="1129062"/>
        </a:xfrm>
        <a:prstGeom prst="chevron">
          <a:avLst>
            <a:gd name="adj" fmla="val 17040"/>
          </a:avLst>
        </a:prstGeom>
        <a:solidFill>
          <a:srgbClr val="0096FA"/>
        </a:solidFill>
        <a:ln>
          <a:solidFill>
            <a:srgbClr val="0096F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Prendre part à la phase d’accueil et d’insertion de la personne accueillie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Favoriser une transition en douceur, dans le respect du rythme, des repères et des liens sociaux de la personne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760425</xdr:colOff>
      <xdr:row>11</xdr:row>
      <xdr:rowOff>44589</xdr:rowOff>
    </xdr:from>
    <xdr:to>
      <xdr:col>12</xdr:col>
      <xdr:colOff>107950</xdr:colOff>
      <xdr:row>17</xdr:row>
      <xdr:rowOff>157651</xdr:rowOff>
    </xdr:to>
    <xdr:sp macro="" textlink="">
      <xdr:nvSpPr>
        <xdr:cNvPr id="172" name="Flèche : chevron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/>
      </xdr:nvSpPr>
      <xdr:spPr>
        <a:xfrm>
          <a:off x="6094425" y="1907256"/>
          <a:ext cx="3157525" cy="1129062"/>
        </a:xfrm>
        <a:prstGeom prst="chevron">
          <a:avLst>
            <a:gd name="adj" fmla="val 17040"/>
          </a:avLst>
        </a:prstGeom>
        <a:solidFill>
          <a:srgbClr val="0096FA"/>
        </a:solidFill>
        <a:ln>
          <a:solidFill>
            <a:srgbClr val="0096F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Préparer les conditions du maintien et du développement du pouvoir d’agir de la personne accueillie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Encourager l’expression de soi, la participation et l’engagement de la personne dans les décisions qui la concernent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317501</xdr:colOff>
      <xdr:row>3</xdr:row>
      <xdr:rowOff>42334</xdr:rowOff>
    </xdr:from>
    <xdr:to>
      <xdr:col>24</xdr:col>
      <xdr:colOff>107951</xdr:colOff>
      <xdr:row>6</xdr:row>
      <xdr:rowOff>30904</xdr:rowOff>
    </xdr:to>
    <xdr:sp macro="" textlink="">
      <xdr:nvSpPr>
        <xdr:cNvPr id="173" name="ZoneTexte 48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9461501" y="550334"/>
          <a:ext cx="8934450" cy="49657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ACCOMPAGNER LA</a:t>
          </a:r>
          <a:r>
            <a:rPr lang="fr-FR" sz="1100" b="1" kern="12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PERSONNE</a:t>
          </a: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TOUT AU LONG DE SON PARCOURS, EN FONCTION DE SES RESSOURCES, POUR LUI GARANTIR SES DROITS ET UNE QUALITÉ DE VIE OPTIMALE</a:t>
          </a:r>
          <a:endParaRPr lang="fr-F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317501</xdr:colOff>
      <xdr:row>7</xdr:row>
      <xdr:rowOff>23602</xdr:rowOff>
    </xdr:from>
    <xdr:to>
      <xdr:col>24</xdr:col>
      <xdr:colOff>107951</xdr:colOff>
      <xdr:row>10</xdr:row>
      <xdr:rowOff>83927</xdr:rowOff>
    </xdr:to>
    <xdr:sp macro="" textlink="">
      <xdr:nvSpPr>
        <xdr:cNvPr id="174" name="Rectangle à coins arrondis 2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/>
      </xdr:nvSpPr>
      <xdr:spPr>
        <a:xfrm>
          <a:off x="9461501" y="1208935"/>
          <a:ext cx="8934450" cy="568325"/>
        </a:xfrm>
        <a:prstGeom prst="roundRect">
          <a:avLst/>
        </a:prstGeom>
        <a:solidFill>
          <a:srgbClr val="0096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Participer à l'accueil multidisciplinaire de la personne en relation avec ses proches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317501</xdr:colOff>
      <xdr:row>18</xdr:row>
      <xdr:rowOff>148217</xdr:rowOff>
    </xdr:from>
    <xdr:to>
      <xdr:col>15</xdr:col>
      <xdr:colOff>551181</xdr:colOff>
      <xdr:row>23</xdr:row>
      <xdr:rowOff>21550</xdr:rowOff>
    </xdr:to>
    <xdr:sp macro="" textlink="">
      <xdr:nvSpPr>
        <xdr:cNvPr id="175" name="Organigramme : Opération manuelle 9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/>
      </xdr:nvSpPr>
      <xdr:spPr>
        <a:xfrm>
          <a:off x="9461501" y="3196217"/>
          <a:ext cx="2519680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16 Repérer les ressources et compétences de la personne comme base du proje</a:t>
          </a:r>
          <a:r>
            <a:rPr lang="fr-FR" sz="900">
              <a:solidFill>
                <a:srgbClr val="000000"/>
              </a:solidFill>
              <a:ea typeface="Times New Roman" panose="02020603050405020304" pitchFamily="18" charset="0"/>
              <a:cs typeface="Arial" panose="020B0604020202020204" pitchFamily="34" charset="0"/>
            </a:rPr>
            <a:t>t d’accompagnement.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317501</xdr:colOff>
      <xdr:row>23</xdr:row>
      <xdr:rowOff>85375</xdr:rowOff>
    </xdr:from>
    <xdr:to>
      <xdr:col>15</xdr:col>
      <xdr:colOff>551181</xdr:colOff>
      <xdr:row>27</xdr:row>
      <xdr:rowOff>128042</xdr:rowOff>
    </xdr:to>
    <xdr:sp macro="" textlink="">
      <xdr:nvSpPr>
        <xdr:cNvPr id="176" name="Organigramme : Opération manuelle 9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/>
      </xdr:nvSpPr>
      <xdr:spPr>
        <a:xfrm>
          <a:off x="9461501" y="3980042"/>
          <a:ext cx="2519680" cy="720000"/>
        </a:xfrm>
        <a:prstGeom prst="roundRect">
          <a:avLst>
            <a:gd name="adj" fmla="val 10760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Times New Roman" panose="02020603050405020304" pitchFamily="18" charset="0"/>
            </a:rPr>
            <a:t>17 Evaluer les ressources mobilisables à l’extérieur, y compris les soutiens familiaux, associatifs ou institutionnels.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317501</xdr:colOff>
      <xdr:row>28</xdr:row>
      <xdr:rowOff>22534</xdr:rowOff>
    </xdr:from>
    <xdr:to>
      <xdr:col>15</xdr:col>
      <xdr:colOff>551181</xdr:colOff>
      <xdr:row>32</xdr:row>
      <xdr:rowOff>65200</xdr:rowOff>
    </xdr:to>
    <xdr:sp macro="" textlink="">
      <xdr:nvSpPr>
        <xdr:cNvPr id="177" name="Organigramme : Opération manuelle 9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/>
      </xdr:nvSpPr>
      <xdr:spPr>
        <a:xfrm>
          <a:off x="9461501" y="4763867"/>
          <a:ext cx="2519680" cy="720000"/>
        </a:xfrm>
        <a:prstGeom prst="roundRect">
          <a:avLst>
            <a:gd name="adj" fmla="val 6330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18 Rechercher systématiquement l’accord de la personne ou de ses représentants pour toute décision liée à son projet.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317501</xdr:colOff>
      <xdr:row>32</xdr:row>
      <xdr:rowOff>129025</xdr:rowOff>
    </xdr:from>
    <xdr:to>
      <xdr:col>15</xdr:col>
      <xdr:colOff>551181</xdr:colOff>
      <xdr:row>37</xdr:row>
      <xdr:rowOff>2359</xdr:rowOff>
    </xdr:to>
    <xdr:sp macro="" textlink="">
      <xdr:nvSpPr>
        <xdr:cNvPr id="178" name="Organigramme : Opération manuelle 9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/>
      </xdr:nvSpPr>
      <xdr:spPr>
        <a:xfrm>
          <a:off x="9461501" y="5547692"/>
          <a:ext cx="2519680" cy="720000"/>
        </a:xfrm>
        <a:prstGeom prst="roundRect">
          <a:avLst>
            <a:gd name="adj" fmla="val 10760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19 Définir avec la personne les priorités du projet, dans une logique de co</a:t>
          </a:r>
          <a:r>
            <a:rPr lang="fr-FR" sz="900">
              <a:solidFill>
                <a:srgbClr val="000000"/>
              </a:solidFill>
              <a:ea typeface="Times New Roman" panose="02020603050405020304" pitchFamily="18" charset="0"/>
              <a:cs typeface="Arial" panose="020B0604020202020204" pitchFamily="34" charset="0"/>
            </a:rPr>
            <a:t>-construction afin de déduire les objectifs de soin et/ ou d’accompagnement.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317501</xdr:colOff>
      <xdr:row>37</xdr:row>
      <xdr:rowOff>66184</xdr:rowOff>
    </xdr:from>
    <xdr:to>
      <xdr:col>15</xdr:col>
      <xdr:colOff>551181</xdr:colOff>
      <xdr:row>41</xdr:row>
      <xdr:rowOff>108850</xdr:rowOff>
    </xdr:to>
    <xdr:sp macro="" textlink="">
      <xdr:nvSpPr>
        <xdr:cNvPr id="179" name="Organigramme : Opération manuelle 9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/>
      </xdr:nvSpPr>
      <xdr:spPr>
        <a:xfrm>
          <a:off x="9461501" y="6331517"/>
          <a:ext cx="2519680" cy="720000"/>
        </a:xfrm>
        <a:prstGeom prst="roundRect">
          <a:avLst>
            <a:gd name="adj" fmla="val 9283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20 Rédiger, en tant que référent (et/ ou en équipe) le projet personnalisé en collaboration avec la personne, ses aidants et les membres de l’équipe.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133067</xdr:colOff>
      <xdr:row>18</xdr:row>
      <xdr:rowOff>148217</xdr:rowOff>
    </xdr:from>
    <xdr:to>
      <xdr:col>19</xdr:col>
      <xdr:colOff>511067</xdr:colOff>
      <xdr:row>23</xdr:row>
      <xdr:rowOff>21550</xdr:rowOff>
    </xdr:to>
    <xdr:sp macro="" textlink="">
      <xdr:nvSpPr>
        <xdr:cNvPr id="180" name="Organigramme : Opération manuelle 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/>
      </xdr:nvSpPr>
      <xdr:spPr>
        <a:xfrm>
          <a:off x="12325067" y="3196217"/>
          <a:ext cx="2664000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21 Prendre en compte l’environnement familial, culturel et social pour adapter le projet à la réalité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134150</xdr:colOff>
      <xdr:row>23</xdr:row>
      <xdr:rowOff>85375</xdr:rowOff>
    </xdr:from>
    <xdr:to>
      <xdr:col>19</xdr:col>
      <xdr:colOff>512150</xdr:colOff>
      <xdr:row>27</xdr:row>
      <xdr:rowOff>128042</xdr:rowOff>
    </xdr:to>
    <xdr:sp macro="" textlink="">
      <xdr:nvSpPr>
        <xdr:cNvPr id="181" name="Organigramme : Opération manuelle 9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/>
      </xdr:nvSpPr>
      <xdr:spPr>
        <a:xfrm>
          <a:off x="12326150" y="3980042"/>
          <a:ext cx="2664000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22 Partager les observations et évaluations avec l’équipe et les proches si nécessaire, dans le respect du cadre réglementaire.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134150</xdr:colOff>
      <xdr:row>28</xdr:row>
      <xdr:rowOff>22534</xdr:rowOff>
    </xdr:from>
    <xdr:to>
      <xdr:col>19</xdr:col>
      <xdr:colOff>512150</xdr:colOff>
      <xdr:row>32</xdr:row>
      <xdr:rowOff>65200</xdr:rowOff>
    </xdr:to>
    <xdr:sp macro="" textlink="">
      <xdr:nvSpPr>
        <xdr:cNvPr id="182" name="Organigramme : Opération manuelle 9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/>
      </xdr:nvSpPr>
      <xdr:spPr>
        <a:xfrm>
          <a:off x="12326150" y="4763867"/>
          <a:ext cx="2664000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23 Déterminer les objectifs du projet de vie, à partir des souhaits et capacités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134150</xdr:colOff>
      <xdr:row>32</xdr:row>
      <xdr:rowOff>129025</xdr:rowOff>
    </xdr:from>
    <xdr:to>
      <xdr:col>19</xdr:col>
      <xdr:colOff>512150</xdr:colOff>
      <xdr:row>37</xdr:row>
      <xdr:rowOff>2359</xdr:rowOff>
    </xdr:to>
    <xdr:sp macro="" textlink="">
      <xdr:nvSpPr>
        <xdr:cNvPr id="183" name="Organigramme : Opération manuelle 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/>
      </xdr:nvSpPr>
      <xdr:spPr>
        <a:xfrm>
          <a:off x="12326150" y="5547692"/>
          <a:ext cx="2664000" cy="720000"/>
        </a:xfrm>
        <a:prstGeom prst="roundRect">
          <a:avLst>
            <a:gd name="adj" fmla="val 7807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24 Concevoir le projet en intégrant les contraintes institutionnelles, tout en priorisant les besoins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134150</xdr:colOff>
      <xdr:row>37</xdr:row>
      <xdr:rowOff>66184</xdr:rowOff>
    </xdr:from>
    <xdr:to>
      <xdr:col>19</xdr:col>
      <xdr:colOff>512150</xdr:colOff>
      <xdr:row>41</xdr:row>
      <xdr:rowOff>108850</xdr:rowOff>
    </xdr:to>
    <xdr:sp macro="" textlink="">
      <xdr:nvSpPr>
        <xdr:cNvPr id="184" name="Organigramme : Opération manuelle 9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/>
      </xdr:nvSpPr>
      <xdr:spPr>
        <a:xfrm>
          <a:off x="12326150" y="6331517"/>
          <a:ext cx="2664000" cy="720000"/>
        </a:xfrm>
        <a:prstGeom prst="roundRect">
          <a:avLst>
            <a:gd name="adj" fmla="val 9283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25 Adapter le projet selon les étapes de vie (insertion, vieillissement, santé…), en impliquant les aidants si nécessaire.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146051</xdr:colOff>
      <xdr:row>18</xdr:row>
      <xdr:rowOff>148217</xdr:rowOff>
    </xdr:from>
    <xdr:to>
      <xdr:col>23</xdr:col>
      <xdr:colOff>739776</xdr:colOff>
      <xdr:row>23</xdr:row>
      <xdr:rowOff>21550</xdr:rowOff>
    </xdr:to>
    <xdr:sp macro="" textlink="">
      <xdr:nvSpPr>
        <xdr:cNvPr id="185" name="Organigramme : Opération manuelle 9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/>
      </xdr:nvSpPr>
      <xdr:spPr>
        <a:xfrm>
          <a:off x="15386051" y="3196217"/>
          <a:ext cx="2879725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26 Soutenir la personne dans l’identification des freins à la réalisation de ce qui est important pour elle.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146051</xdr:colOff>
      <xdr:row>37</xdr:row>
      <xdr:rowOff>66184</xdr:rowOff>
    </xdr:from>
    <xdr:to>
      <xdr:col>23</xdr:col>
      <xdr:colOff>739776</xdr:colOff>
      <xdr:row>41</xdr:row>
      <xdr:rowOff>108850</xdr:rowOff>
    </xdr:to>
    <xdr:sp macro="" textlink="">
      <xdr:nvSpPr>
        <xdr:cNvPr id="186" name="Organigramme : Opération manuelle 9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/>
      </xdr:nvSpPr>
      <xdr:spPr>
        <a:xfrm>
          <a:off x="15386051" y="6331517"/>
          <a:ext cx="2879725" cy="720000"/>
        </a:xfrm>
        <a:prstGeom prst="roundRect">
          <a:avLst>
            <a:gd name="adj" fmla="val 7664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30 Valoriser chaque progression vers plus d’autonomie, même minime.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146051</xdr:colOff>
      <xdr:row>32</xdr:row>
      <xdr:rowOff>129025</xdr:rowOff>
    </xdr:from>
    <xdr:to>
      <xdr:col>23</xdr:col>
      <xdr:colOff>739776</xdr:colOff>
      <xdr:row>37</xdr:row>
      <xdr:rowOff>2359</xdr:rowOff>
    </xdr:to>
    <xdr:sp macro="" textlink="">
      <xdr:nvSpPr>
        <xdr:cNvPr id="187" name="Organigramme : Opération manuelle 9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/>
      </xdr:nvSpPr>
      <xdr:spPr>
        <a:xfrm>
          <a:off x="15386051" y="5547692"/>
          <a:ext cx="2879725" cy="720000"/>
        </a:xfrm>
        <a:prstGeom prst="roundRect">
          <a:avLst>
            <a:gd name="adj" fmla="val 10273"/>
          </a:avLst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29 Aider la personne à reconnaître ce qu’elle a pu accomplir, sans jugement extérieur.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146051</xdr:colOff>
      <xdr:row>28</xdr:row>
      <xdr:rowOff>22534</xdr:rowOff>
    </xdr:from>
    <xdr:to>
      <xdr:col>23</xdr:col>
      <xdr:colOff>739776</xdr:colOff>
      <xdr:row>32</xdr:row>
      <xdr:rowOff>65200</xdr:rowOff>
    </xdr:to>
    <xdr:sp macro="" textlink="">
      <xdr:nvSpPr>
        <xdr:cNvPr id="188" name="Organigramme : Opération manuelle 9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/>
      </xdr:nvSpPr>
      <xdr:spPr>
        <a:xfrm>
          <a:off x="15386051" y="4763867"/>
          <a:ext cx="2879725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28 Déterminer ensemble une première étape réalise vers l’objectif visé.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146051</xdr:colOff>
      <xdr:row>23</xdr:row>
      <xdr:rowOff>85375</xdr:rowOff>
    </xdr:from>
    <xdr:to>
      <xdr:col>23</xdr:col>
      <xdr:colOff>739776</xdr:colOff>
      <xdr:row>27</xdr:row>
      <xdr:rowOff>128042</xdr:rowOff>
    </xdr:to>
    <xdr:sp macro="" textlink="">
      <xdr:nvSpPr>
        <xdr:cNvPr id="189" name="Organigramme : Opération manuelle 9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/>
      </xdr:nvSpPr>
      <xdr:spPr>
        <a:xfrm>
          <a:off x="15386051" y="3980042"/>
          <a:ext cx="2879725" cy="720000"/>
        </a:xfrm>
        <a:prstGeom prst="roundRect">
          <a:avLst/>
        </a:prstGeom>
        <a:solidFill>
          <a:srgbClr val="CCEAFE"/>
        </a:solidFill>
        <a:ln>
          <a:solidFill>
            <a:srgbClr val="0096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27 Rechercher avec elle (ou ses aidants) les personnes ou ressources pouvant lever ces freins.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317500</xdr:colOff>
      <xdr:row>11</xdr:row>
      <xdr:rowOff>44590</xdr:rowOff>
    </xdr:from>
    <xdr:to>
      <xdr:col>15</xdr:col>
      <xdr:colOff>740809</xdr:colOff>
      <xdr:row>17</xdr:row>
      <xdr:rowOff>157652</xdr:rowOff>
    </xdr:to>
    <xdr:sp macro="" textlink="">
      <xdr:nvSpPr>
        <xdr:cNvPr id="190" name="Flèche : chevron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/>
      </xdr:nvSpPr>
      <xdr:spPr>
        <a:xfrm>
          <a:off x="9461500" y="1907257"/>
          <a:ext cx="2709309" cy="1129062"/>
        </a:xfrm>
        <a:prstGeom prst="chevron">
          <a:avLst>
            <a:gd name="adj" fmla="val 17040"/>
          </a:avLst>
        </a:prstGeom>
        <a:solidFill>
          <a:srgbClr val="0096FA"/>
        </a:solidFill>
        <a:ln>
          <a:solidFill>
            <a:srgbClr val="0096F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Identifier les appuis ou obstacles pour adapter et construire le projet d’accompagnement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Créer un projet personnalisé fondé sur les ressources, les besoins réels et l’adhésion de la personne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41546</xdr:colOff>
      <xdr:row>11</xdr:row>
      <xdr:rowOff>44590</xdr:rowOff>
    </xdr:from>
    <xdr:to>
      <xdr:col>19</xdr:col>
      <xdr:colOff>697689</xdr:colOff>
      <xdr:row>17</xdr:row>
      <xdr:rowOff>157652</xdr:rowOff>
    </xdr:to>
    <xdr:sp macro="" textlink="">
      <xdr:nvSpPr>
        <xdr:cNvPr id="191" name="Flèche : chevron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/>
      </xdr:nvSpPr>
      <xdr:spPr>
        <a:xfrm>
          <a:off x="12233546" y="1907257"/>
          <a:ext cx="2942143" cy="1129062"/>
        </a:xfrm>
        <a:prstGeom prst="chevron">
          <a:avLst>
            <a:gd name="adj" fmla="val 17040"/>
          </a:avLst>
        </a:prstGeom>
        <a:solidFill>
          <a:srgbClr val="0096FA"/>
        </a:solidFill>
        <a:ln>
          <a:solidFill>
            <a:srgbClr val="0096F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Contribuer à l’élaboration du projet personnalisé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i="1" u="none">
              <a:solidFill>
                <a:schemeClr val="bg1"/>
              </a:solidFill>
            </a:rPr>
            <a:t>Formaliser un accompagnement sur mesure en tenant compte du contexte </a:t>
          </a:r>
          <a:r>
            <a:rPr lang="fr-FR" sz="900" i="1">
              <a:solidFill>
                <a:schemeClr val="bg1"/>
              </a:solidFill>
            </a:rPr>
            <a:t>global et de l’évolution du parcours de vie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19</xdr:col>
      <xdr:colOff>760425</xdr:colOff>
      <xdr:row>11</xdr:row>
      <xdr:rowOff>44590</xdr:rowOff>
    </xdr:from>
    <xdr:to>
      <xdr:col>24</xdr:col>
      <xdr:colOff>107950</xdr:colOff>
      <xdr:row>17</xdr:row>
      <xdr:rowOff>157652</xdr:rowOff>
    </xdr:to>
    <xdr:sp macro="" textlink="">
      <xdr:nvSpPr>
        <xdr:cNvPr id="192" name="Flèche : chevron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/>
      </xdr:nvSpPr>
      <xdr:spPr>
        <a:xfrm>
          <a:off x="15238425" y="1907257"/>
          <a:ext cx="3157525" cy="1129062"/>
        </a:xfrm>
        <a:prstGeom prst="chevron">
          <a:avLst>
            <a:gd name="adj" fmla="val 17040"/>
          </a:avLst>
        </a:prstGeom>
        <a:solidFill>
          <a:srgbClr val="0096FA"/>
        </a:solidFill>
        <a:ln>
          <a:solidFill>
            <a:srgbClr val="0096F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Favoriser le développement du pouvoir d’agir de la personne accueillie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Aider la personne à identifier ses priorités et à engager des actions à sa portée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232834</xdr:colOff>
      <xdr:row>44</xdr:row>
      <xdr:rowOff>0</xdr:rowOff>
    </xdr:from>
    <xdr:to>
      <xdr:col>12</xdr:col>
      <xdr:colOff>23284</xdr:colOff>
      <xdr:row>46</xdr:row>
      <xdr:rowOff>157904</xdr:rowOff>
    </xdr:to>
    <xdr:sp macro="" textlink="">
      <xdr:nvSpPr>
        <xdr:cNvPr id="193" name="ZoneTexte 48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232834" y="7450667"/>
          <a:ext cx="8934450" cy="49657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ACCOMPAGNER LA</a:t>
          </a:r>
          <a:r>
            <a:rPr lang="fr-FR" sz="1100" b="1" kern="12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PERSONNE</a:t>
          </a: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TOUT AU LONG DE SON PARCOURS, EN FONCTION DE SES RESSOURCES, POUR LUI GARANTIR SES DROITS ET UNE QUALITÉ DE VIE OPTIMALE</a:t>
          </a:r>
          <a:endParaRPr lang="fr-F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232834</xdr:colOff>
      <xdr:row>47</xdr:row>
      <xdr:rowOff>150601</xdr:rowOff>
    </xdr:from>
    <xdr:to>
      <xdr:col>12</xdr:col>
      <xdr:colOff>23284</xdr:colOff>
      <xdr:row>51</xdr:row>
      <xdr:rowOff>41593</xdr:rowOff>
    </xdr:to>
    <xdr:sp macro="" textlink="">
      <xdr:nvSpPr>
        <xdr:cNvPr id="194" name="Rectangle à coins arrondis 2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/>
      </xdr:nvSpPr>
      <xdr:spPr>
        <a:xfrm>
          <a:off x="232834" y="8109268"/>
          <a:ext cx="8934450" cy="568325"/>
        </a:xfrm>
        <a:prstGeom prst="roundRect">
          <a:avLst/>
        </a:prstGeom>
        <a:solidFill>
          <a:srgbClr val="FF8732"/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Accompagner la personne dans toutes ses dimensions (santé, vie sociale)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232834</xdr:colOff>
      <xdr:row>59</xdr:row>
      <xdr:rowOff>105883</xdr:rowOff>
    </xdr:from>
    <xdr:to>
      <xdr:col>3</xdr:col>
      <xdr:colOff>466514</xdr:colOff>
      <xdr:row>63</xdr:row>
      <xdr:rowOff>148550</xdr:rowOff>
    </xdr:to>
    <xdr:sp macro="" textlink="">
      <xdr:nvSpPr>
        <xdr:cNvPr id="195" name="Organigramme : Opération manuelle 9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/>
      </xdr:nvSpPr>
      <xdr:spPr>
        <a:xfrm>
          <a:off x="232834" y="10096550"/>
          <a:ext cx="2519680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31 Proposer et ajuster les soins d’hygiène en fonction des capacités, préférences et besoins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232834</xdr:colOff>
      <xdr:row>64</xdr:row>
      <xdr:rowOff>43042</xdr:rowOff>
    </xdr:from>
    <xdr:to>
      <xdr:col>3</xdr:col>
      <xdr:colOff>466514</xdr:colOff>
      <xdr:row>68</xdr:row>
      <xdr:rowOff>85708</xdr:rowOff>
    </xdr:to>
    <xdr:sp macro="" textlink="">
      <xdr:nvSpPr>
        <xdr:cNvPr id="196" name="Organigramme : Opération manuelle 9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/>
      </xdr:nvSpPr>
      <xdr:spPr>
        <a:xfrm>
          <a:off x="232834" y="10880375"/>
          <a:ext cx="2519680" cy="720000"/>
        </a:xfrm>
        <a:prstGeom prst="roundRect">
          <a:avLst>
            <a:gd name="adj" fmla="val 1076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Times New Roman" panose="02020603050405020304" pitchFamily="18" charset="0"/>
            </a:rPr>
            <a:t>32 Réaliser les gestes de prévention (mobilité, posture…) en tenant compte des difficultés spécifiques de la personne accompagnée.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232834</xdr:colOff>
      <xdr:row>68</xdr:row>
      <xdr:rowOff>149533</xdr:rowOff>
    </xdr:from>
    <xdr:to>
      <xdr:col>3</xdr:col>
      <xdr:colOff>466514</xdr:colOff>
      <xdr:row>73</xdr:row>
      <xdr:rowOff>22867</xdr:rowOff>
    </xdr:to>
    <xdr:sp macro="" textlink="">
      <xdr:nvSpPr>
        <xdr:cNvPr id="197" name="Organigramme : Opération manuelle 9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/>
      </xdr:nvSpPr>
      <xdr:spPr>
        <a:xfrm>
          <a:off x="232834" y="11664200"/>
          <a:ext cx="2519680" cy="720000"/>
        </a:xfrm>
        <a:prstGeom prst="roundRect">
          <a:avLst>
            <a:gd name="adj" fmla="val 633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33 Accompagner les repas selon le degré d’autonomie, en respectant les habitudes alimentaires et les rythmes.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232834</xdr:colOff>
      <xdr:row>73</xdr:row>
      <xdr:rowOff>86692</xdr:rowOff>
    </xdr:from>
    <xdr:to>
      <xdr:col>3</xdr:col>
      <xdr:colOff>466514</xdr:colOff>
      <xdr:row>77</xdr:row>
      <xdr:rowOff>129358</xdr:rowOff>
    </xdr:to>
    <xdr:sp macro="" textlink="">
      <xdr:nvSpPr>
        <xdr:cNvPr id="198" name="Organigramme : Opération manuelle 9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/>
      </xdr:nvSpPr>
      <xdr:spPr>
        <a:xfrm>
          <a:off x="232834" y="12448025"/>
          <a:ext cx="2519680" cy="720000"/>
        </a:xfrm>
        <a:prstGeom prst="roundRect">
          <a:avLst>
            <a:gd name="adj" fmla="val 1076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34 Assurer une veille nutritionnelle personnalisée (prévention de la dénutrition, hydratation, surcharge…)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232834</xdr:colOff>
      <xdr:row>78</xdr:row>
      <xdr:rowOff>23850</xdr:rowOff>
    </xdr:from>
    <xdr:to>
      <xdr:col>3</xdr:col>
      <xdr:colOff>466514</xdr:colOff>
      <xdr:row>82</xdr:row>
      <xdr:rowOff>66517</xdr:rowOff>
    </xdr:to>
    <xdr:sp macro="" textlink="">
      <xdr:nvSpPr>
        <xdr:cNvPr id="199" name="Organigramme : Opération manuelle 9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/>
      </xdr:nvSpPr>
      <xdr:spPr>
        <a:xfrm>
          <a:off x="232834" y="13231850"/>
          <a:ext cx="2519680" cy="720000"/>
        </a:xfrm>
        <a:prstGeom prst="roundRect">
          <a:avLst>
            <a:gd name="adj" fmla="val 928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35 Veiller à l’image de la personne (vêtements, présentation), dans le respect de ses goûts, de son âge, de sa dignité.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48400</xdr:colOff>
      <xdr:row>59</xdr:row>
      <xdr:rowOff>105883</xdr:rowOff>
    </xdr:from>
    <xdr:to>
      <xdr:col>7</xdr:col>
      <xdr:colOff>426400</xdr:colOff>
      <xdr:row>63</xdr:row>
      <xdr:rowOff>148550</xdr:rowOff>
    </xdr:to>
    <xdr:sp macro="" textlink="">
      <xdr:nvSpPr>
        <xdr:cNvPr id="200" name="Organigramme : Opération manuelle 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/>
      </xdr:nvSpPr>
      <xdr:spPr>
        <a:xfrm>
          <a:off x="3096400" y="10096550"/>
          <a:ext cx="2664000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36 Informer régulièrement les représentants légaux et/ou aidants sur les capacités et évolutions de la personne, selon les règles partagées.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49483</xdr:colOff>
      <xdr:row>64</xdr:row>
      <xdr:rowOff>43042</xdr:rowOff>
    </xdr:from>
    <xdr:to>
      <xdr:col>7</xdr:col>
      <xdr:colOff>427483</xdr:colOff>
      <xdr:row>68</xdr:row>
      <xdr:rowOff>85708</xdr:rowOff>
    </xdr:to>
    <xdr:sp macro="" textlink="">
      <xdr:nvSpPr>
        <xdr:cNvPr id="201" name="Organigramme : Opération manuelle 9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/>
      </xdr:nvSpPr>
      <xdr:spPr>
        <a:xfrm>
          <a:off x="3097483" y="10880375"/>
          <a:ext cx="2664000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37 Identifier les compétences et les ressources des représentants légaux et/ou des aidants et les valoriser.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49483</xdr:colOff>
      <xdr:row>68</xdr:row>
      <xdr:rowOff>149533</xdr:rowOff>
    </xdr:from>
    <xdr:to>
      <xdr:col>7</xdr:col>
      <xdr:colOff>427483</xdr:colOff>
      <xdr:row>73</xdr:row>
      <xdr:rowOff>22867</xdr:rowOff>
    </xdr:to>
    <xdr:sp macro="" textlink="">
      <xdr:nvSpPr>
        <xdr:cNvPr id="202" name="Organigramme : Opération manuelle 9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/>
      </xdr:nvSpPr>
      <xdr:spPr>
        <a:xfrm>
          <a:off x="3097483" y="11664200"/>
          <a:ext cx="2664000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38 Associer les représentants légaux et/ou les aidants à des actions de formation ou d’information pour les soutenir dans leur rôle.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49483</xdr:colOff>
      <xdr:row>73</xdr:row>
      <xdr:rowOff>86692</xdr:rowOff>
    </xdr:from>
    <xdr:to>
      <xdr:col>7</xdr:col>
      <xdr:colOff>427483</xdr:colOff>
      <xdr:row>77</xdr:row>
      <xdr:rowOff>129358</xdr:rowOff>
    </xdr:to>
    <xdr:sp macro="" textlink="">
      <xdr:nvSpPr>
        <xdr:cNvPr id="203" name="Organigramme : Opération manuelle 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/>
      </xdr:nvSpPr>
      <xdr:spPr>
        <a:xfrm>
          <a:off x="3097483" y="12448025"/>
          <a:ext cx="2664000" cy="720000"/>
        </a:xfrm>
        <a:prstGeom prst="roundRect">
          <a:avLst>
            <a:gd name="adj" fmla="val 780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39 Repérer les signes d’épuisement chez les aidants et proposer des relais ou du soutien.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49483</xdr:colOff>
      <xdr:row>78</xdr:row>
      <xdr:rowOff>23850</xdr:rowOff>
    </xdr:from>
    <xdr:to>
      <xdr:col>7</xdr:col>
      <xdr:colOff>427483</xdr:colOff>
      <xdr:row>82</xdr:row>
      <xdr:rowOff>66517</xdr:rowOff>
    </xdr:to>
    <xdr:sp macro="" textlink="">
      <xdr:nvSpPr>
        <xdr:cNvPr id="204" name="Organigramme : Opération manuelle 9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/>
      </xdr:nvSpPr>
      <xdr:spPr>
        <a:xfrm>
          <a:off x="3097483" y="13231850"/>
          <a:ext cx="2664000" cy="720000"/>
        </a:xfrm>
        <a:prstGeom prst="roundRect">
          <a:avLst>
            <a:gd name="adj" fmla="val 928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40 Repérer et désamorcer les risques de situations de conflit entre les représentants légaux et/ou aidants et les professionnels sur les situations d’accompagnement.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61384</xdr:colOff>
      <xdr:row>59</xdr:row>
      <xdr:rowOff>105883</xdr:rowOff>
    </xdr:from>
    <xdr:to>
      <xdr:col>11</xdr:col>
      <xdr:colOff>655109</xdr:colOff>
      <xdr:row>63</xdr:row>
      <xdr:rowOff>148550</xdr:rowOff>
    </xdr:to>
    <xdr:sp macro="" textlink="">
      <xdr:nvSpPr>
        <xdr:cNvPr id="205" name="Organigramme : Opération manuelle 9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/>
      </xdr:nvSpPr>
      <xdr:spPr>
        <a:xfrm>
          <a:off x="6157384" y="10096550"/>
          <a:ext cx="2879725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41 Réaliser ou relayer les soins nécessaires à l’état de santé physique ou psychique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61384</xdr:colOff>
      <xdr:row>78</xdr:row>
      <xdr:rowOff>23850</xdr:rowOff>
    </xdr:from>
    <xdr:to>
      <xdr:col>11</xdr:col>
      <xdr:colOff>655109</xdr:colOff>
      <xdr:row>82</xdr:row>
      <xdr:rowOff>66517</xdr:rowOff>
    </xdr:to>
    <xdr:sp macro="" textlink="">
      <xdr:nvSpPr>
        <xdr:cNvPr id="206" name="Organigramme : Opération manuelle 9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/>
      </xdr:nvSpPr>
      <xdr:spPr>
        <a:xfrm>
          <a:off x="6157384" y="13231850"/>
          <a:ext cx="2879725" cy="720000"/>
        </a:xfrm>
        <a:prstGeom prst="roundRect">
          <a:avLst>
            <a:gd name="adj" fmla="val 766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45 Participer à la coordination entre les différents acteurs de santé et du secteur social autour de la personne accueillie.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61384</xdr:colOff>
      <xdr:row>73</xdr:row>
      <xdr:rowOff>86692</xdr:rowOff>
    </xdr:from>
    <xdr:to>
      <xdr:col>11</xdr:col>
      <xdr:colOff>655109</xdr:colOff>
      <xdr:row>77</xdr:row>
      <xdr:rowOff>129358</xdr:rowOff>
    </xdr:to>
    <xdr:sp macro="" textlink="">
      <xdr:nvSpPr>
        <xdr:cNvPr id="207" name="Organigramme : Opération manuelle 9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/>
      </xdr:nvSpPr>
      <xdr:spPr>
        <a:xfrm>
          <a:off x="6157384" y="12448025"/>
          <a:ext cx="2879725" cy="720000"/>
        </a:xfrm>
        <a:prstGeom prst="roundRect">
          <a:avLst>
            <a:gd name="adj" fmla="val 1027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44 Construire des relations de collaboration avec les professionnels de santé (médecins, soignants, psychologues…).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61384</xdr:colOff>
      <xdr:row>68</xdr:row>
      <xdr:rowOff>149533</xdr:rowOff>
    </xdr:from>
    <xdr:to>
      <xdr:col>11</xdr:col>
      <xdr:colOff>655109</xdr:colOff>
      <xdr:row>73</xdr:row>
      <xdr:rowOff>22867</xdr:rowOff>
    </xdr:to>
    <xdr:sp macro="" textlink="">
      <xdr:nvSpPr>
        <xdr:cNvPr id="208" name="Organigramme : Opération manuelle 9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/>
      </xdr:nvSpPr>
      <xdr:spPr>
        <a:xfrm>
          <a:off x="6157384" y="11664200"/>
          <a:ext cx="2879725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43. Mobiliser les partenaires du territoire (équipes mobiles, services à domicile, associations…).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61384</xdr:colOff>
      <xdr:row>64</xdr:row>
      <xdr:rowOff>43042</xdr:rowOff>
    </xdr:from>
    <xdr:to>
      <xdr:col>11</xdr:col>
      <xdr:colOff>655109</xdr:colOff>
      <xdr:row>68</xdr:row>
      <xdr:rowOff>85708</xdr:rowOff>
    </xdr:to>
    <xdr:sp macro="" textlink="">
      <xdr:nvSpPr>
        <xdr:cNvPr id="209" name="Organigramme : Opération manuelle 9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/>
      </xdr:nvSpPr>
      <xdr:spPr>
        <a:xfrm>
          <a:off x="6157384" y="10880375"/>
          <a:ext cx="2879725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42 Accompagner aux rendez-vous médicaux ou aux examens, et assurer la transmission d’informations utiles.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232833</xdr:colOff>
      <xdr:row>52</xdr:row>
      <xdr:rowOff>2257</xdr:rowOff>
    </xdr:from>
    <xdr:to>
      <xdr:col>3</xdr:col>
      <xdr:colOff>656142</xdr:colOff>
      <xdr:row>58</xdr:row>
      <xdr:rowOff>115319</xdr:rowOff>
    </xdr:to>
    <xdr:sp macro="" textlink="">
      <xdr:nvSpPr>
        <xdr:cNvPr id="210" name="Flèche : chevron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/>
      </xdr:nvSpPr>
      <xdr:spPr>
        <a:xfrm>
          <a:off x="232833" y="8807590"/>
          <a:ext cx="2709309" cy="1129062"/>
        </a:xfrm>
        <a:prstGeom prst="chevron">
          <a:avLst>
            <a:gd name="adj" fmla="val 17040"/>
          </a:avLst>
        </a:prstGeom>
        <a:solidFill>
          <a:srgbClr val="FF8732"/>
        </a:solidFill>
        <a:ln>
          <a:solidFill>
            <a:srgbClr val="FF873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Accompagner la personne dans les gestes du quotidien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Soutenir la personne dans l’expression de ses choix et l’accomplissement de ses routines, en valorisant son autonomie.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718879</xdr:colOff>
      <xdr:row>52</xdr:row>
      <xdr:rowOff>2257</xdr:rowOff>
    </xdr:from>
    <xdr:to>
      <xdr:col>7</xdr:col>
      <xdr:colOff>613022</xdr:colOff>
      <xdr:row>58</xdr:row>
      <xdr:rowOff>115319</xdr:rowOff>
    </xdr:to>
    <xdr:sp macro="" textlink="">
      <xdr:nvSpPr>
        <xdr:cNvPr id="211" name="Flèche : chevron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/>
      </xdr:nvSpPr>
      <xdr:spPr>
        <a:xfrm>
          <a:off x="3004879" y="8807590"/>
          <a:ext cx="2942143" cy="1129062"/>
        </a:xfrm>
        <a:prstGeom prst="chevron">
          <a:avLst>
            <a:gd name="adj" fmla="val 17040"/>
          </a:avLst>
        </a:prstGeom>
        <a:solidFill>
          <a:srgbClr val="FF8732"/>
        </a:solidFill>
        <a:ln>
          <a:solidFill>
            <a:srgbClr val="FF873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Impliquer et accompagner la famille, les aidants si la personne ou son représentant le souhaite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Favoriser un partenariat constructif avec les proches, dans l’intérêt de la personne.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675758</xdr:colOff>
      <xdr:row>52</xdr:row>
      <xdr:rowOff>2257</xdr:rowOff>
    </xdr:from>
    <xdr:to>
      <xdr:col>12</xdr:col>
      <xdr:colOff>23283</xdr:colOff>
      <xdr:row>58</xdr:row>
      <xdr:rowOff>115319</xdr:rowOff>
    </xdr:to>
    <xdr:sp macro="" textlink="">
      <xdr:nvSpPr>
        <xdr:cNvPr id="212" name="Flèche : chevron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/>
      </xdr:nvSpPr>
      <xdr:spPr>
        <a:xfrm>
          <a:off x="6009758" y="8807590"/>
          <a:ext cx="3157525" cy="1129062"/>
        </a:xfrm>
        <a:prstGeom prst="chevron">
          <a:avLst>
            <a:gd name="adj" fmla="val 17040"/>
          </a:avLst>
        </a:prstGeom>
        <a:solidFill>
          <a:srgbClr val="FF8732"/>
        </a:solidFill>
        <a:ln>
          <a:solidFill>
            <a:srgbClr val="FF873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Accompagner la personne dans son parcours de soins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Faciliter l’accès aux soins et garantir la continuité de la prise en charge dans le respect du secret et du projet de la personne.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232834</xdr:colOff>
      <xdr:row>43</xdr:row>
      <xdr:rowOff>148166</xdr:rowOff>
    </xdr:from>
    <xdr:to>
      <xdr:col>24</xdr:col>
      <xdr:colOff>23284</xdr:colOff>
      <xdr:row>46</xdr:row>
      <xdr:rowOff>136736</xdr:rowOff>
    </xdr:to>
    <xdr:sp macro="" textlink="">
      <xdr:nvSpPr>
        <xdr:cNvPr id="213" name="ZoneTexte 48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/>
      </xdr:nvSpPr>
      <xdr:spPr>
        <a:xfrm>
          <a:off x="9376834" y="7429499"/>
          <a:ext cx="8934450" cy="49657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ACCOMPAGNER LA</a:t>
          </a:r>
          <a:r>
            <a:rPr lang="fr-FR" sz="1100" b="1" kern="12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PERSONNE</a:t>
          </a: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TOUT AU LONG DE SON PARCOURS, EN FONCTION DE SES RESSOURCES, POUR LUI GARANTIR SES DROITS ET UNE QUALITÉ DE VIE OPTIMALE</a:t>
          </a:r>
          <a:endParaRPr lang="fr-F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385234</xdr:colOff>
      <xdr:row>48</xdr:row>
      <xdr:rowOff>112500</xdr:rowOff>
    </xdr:from>
    <xdr:to>
      <xdr:col>24</xdr:col>
      <xdr:colOff>175684</xdr:colOff>
      <xdr:row>52</xdr:row>
      <xdr:rowOff>3492</xdr:rowOff>
    </xdr:to>
    <xdr:sp macro="" textlink="">
      <xdr:nvSpPr>
        <xdr:cNvPr id="214" name="Rectangle à coins arrondis 2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/>
      </xdr:nvSpPr>
      <xdr:spPr>
        <a:xfrm>
          <a:off x="9529234" y="8240500"/>
          <a:ext cx="8934450" cy="568325"/>
        </a:xfrm>
        <a:prstGeom prst="roundRect">
          <a:avLst/>
        </a:prstGeom>
        <a:solidFill>
          <a:srgbClr val="FF8732"/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Accompagner la personne dans toutes ses dimensions (santé, vie sociale)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385234</xdr:colOff>
      <xdr:row>60</xdr:row>
      <xdr:rowOff>67782</xdr:rowOff>
    </xdr:from>
    <xdr:to>
      <xdr:col>15</xdr:col>
      <xdr:colOff>618914</xdr:colOff>
      <xdr:row>64</xdr:row>
      <xdr:rowOff>110449</xdr:rowOff>
    </xdr:to>
    <xdr:sp macro="" textlink="">
      <xdr:nvSpPr>
        <xdr:cNvPr id="215" name="Organigramme : Opération manuelle 9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/>
      </xdr:nvSpPr>
      <xdr:spPr>
        <a:xfrm>
          <a:off x="9529234" y="10227782"/>
          <a:ext cx="2519680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46 Soutenir l’accès ou favoriser le maintien dans les liens sociaux, les sorties et les démarches.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385234</xdr:colOff>
      <xdr:row>65</xdr:row>
      <xdr:rowOff>4940</xdr:rowOff>
    </xdr:from>
    <xdr:to>
      <xdr:col>15</xdr:col>
      <xdr:colOff>618914</xdr:colOff>
      <xdr:row>69</xdr:row>
      <xdr:rowOff>47607</xdr:rowOff>
    </xdr:to>
    <xdr:sp macro="" textlink="">
      <xdr:nvSpPr>
        <xdr:cNvPr id="216" name="Organigramme : Opération manuelle 9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/>
      </xdr:nvSpPr>
      <xdr:spPr>
        <a:xfrm>
          <a:off x="9529234" y="11011607"/>
          <a:ext cx="2519680" cy="720000"/>
        </a:xfrm>
        <a:prstGeom prst="roundRect">
          <a:avLst>
            <a:gd name="adj" fmla="val 1076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Times New Roman" panose="02020603050405020304" pitchFamily="18" charset="0"/>
            </a:rPr>
            <a:t>47 Mobiliser les dispositifs de droit commun adaptés aux besoins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385234</xdr:colOff>
      <xdr:row>69</xdr:row>
      <xdr:rowOff>111432</xdr:rowOff>
    </xdr:from>
    <xdr:to>
      <xdr:col>15</xdr:col>
      <xdr:colOff>618914</xdr:colOff>
      <xdr:row>73</xdr:row>
      <xdr:rowOff>154099</xdr:rowOff>
    </xdr:to>
    <xdr:sp macro="" textlink="">
      <xdr:nvSpPr>
        <xdr:cNvPr id="217" name="Organigramme : Opération manuelle 9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/>
      </xdr:nvSpPr>
      <xdr:spPr>
        <a:xfrm>
          <a:off x="9529234" y="11795432"/>
          <a:ext cx="2519680" cy="720000"/>
        </a:xfrm>
        <a:prstGeom prst="roundRect">
          <a:avLst>
            <a:gd name="adj" fmla="val 633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48 Accompagner dans les démarches administratives, les achats, les activités culturelles ou de loisirs.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385234</xdr:colOff>
      <xdr:row>74</xdr:row>
      <xdr:rowOff>48590</xdr:rowOff>
    </xdr:from>
    <xdr:to>
      <xdr:col>15</xdr:col>
      <xdr:colOff>618914</xdr:colOff>
      <xdr:row>78</xdr:row>
      <xdr:rowOff>91257</xdr:rowOff>
    </xdr:to>
    <xdr:sp macro="" textlink="">
      <xdr:nvSpPr>
        <xdr:cNvPr id="218" name="Organigramme : Opération manuelle 9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/>
      </xdr:nvSpPr>
      <xdr:spPr>
        <a:xfrm>
          <a:off x="9529234" y="12579257"/>
          <a:ext cx="2519680" cy="720000"/>
        </a:xfrm>
        <a:prstGeom prst="roundRect">
          <a:avLst>
            <a:gd name="adj" fmla="val 1076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49 Proposer et/ou animer des activités éducatives ou professionnelles, en lien avec le projet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385234</xdr:colOff>
      <xdr:row>78</xdr:row>
      <xdr:rowOff>155082</xdr:rowOff>
    </xdr:from>
    <xdr:to>
      <xdr:col>15</xdr:col>
      <xdr:colOff>618914</xdr:colOff>
      <xdr:row>83</xdr:row>
      <xdr:rowOff>28415</xdr:rowOff>
    </xdr:to>
    <xdr:sp macro="" textlink="">
      <xdr:nvSpPr>
        <xdr:cNvPr id="219" name="Organigramme : Opération manuelle 9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/>
      </xdr:nvSpPr>
      <xdr:spPr>
        <a:xfrm>
          <a:off x="9529234" y="13363082"/>
          <a:ext cx="2519680" cy="720000"/>
        </a:xfrm>
        <a:prstGeom prst="roundRect">
          <a:avLst>
            <a:gd name="adj" fmla="val 928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50 Donner du sens aux activités en lien avec le projet personnaliser, en veillant à leur coordination.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200800</xdr:colOff>
      <xdr:row>60</xdr:row>
      <xdr:rowOff>67782</xdr:rowOff>
    </xdr:from>
    <xdr:to>
      <xdr:col>19</xdr:col>
      <xdr:colOff>578800</xdr:colOff>
      <xdr:row>64</xdr:row>
      <xdr:rowOff>110449</xdr:rowOff>
    </xdr:to>
    <xdr:sp macro="" textlink="">
      <xdr:nvSpPr>
        <xdr:cNvPr id="220" name="Organigramme : Opération manuelle 9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/>
      </xdr:nvSpPr>
      <xdr:spPr>
        <a:xfrm>
          <a:off x="12392800" y="10227782"/>
          <a:ext cx="2664000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a typeface="Calibri" panose="020F0502020204030204" pitchFamily="34" charset="0"/>
              <a:cs typeface="Arial" panose="020B0604020202020204" pitchFamily="34" charset="0"/>
            </a:rPr>
            <a:t>51 Identifier collectivement les antécédents de crise et les facteurs déclencheurs ou protecteurs.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201883</xdr:colOff>
      <xdr:row>65</xdr:row>
      <xdr:rowOff>4940</xdr:rowOff>
    </xdr:from>
    <xdr:to>
      <xdr:col>19</xdr:col>
      <xdr:colOff>579883</xdr:colOff>
      <xdr:row>69</xdr:row>
      <xdr:rowOff>47607</xdr:rowOff>
    </xdr:to>
    <xdr:sp macro="" textlink="">
      <xdr:nvSpPr>
        <xdr:cNvPr id="221" name="Organigramme : Opération manuelle 9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/>
      </xdr:nvSpPr>
      <xdr:spPr>
        <a:xfrm>
          <a:off x="12393883" y="11011607"/>
          <a:ext cx="2664000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52 Être attentif aux signes de mal-être ou de changement pouvant annoncer une crise.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201883</xdr:colOff>
      <xdr:row>69</xdr:row>
      <xdr:rowOff>111432</xdr:rowOff>
    </xdr:from>
    <xdr:to>
      <xdr:col>19</xdr:col>
      <xdr:colOff>579883</xdr:colOff>
      <xdr:row>73</xdr:row>
      <xdr:rowOff>154099</xdr:rowOff>
    </xdr:to>
    <xdr:sp macro="" textlink="">
      <xdr:nvSpPr>
        <xdr:cNvPr id="222" name="Organigramme : Opération manuelle 9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/>
      </xdr:nvSpPr>
      <xdr:spPr>
        <a:xfrm>
          <a:off x="12393883" y="11795432"/>
          <a:ext cx="2664000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53 Participer à l’élaboration et à l’application des protocoles de prévention ou de gestion.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201883</xdr:colOff>
      <xdr:row>74</xdr:row>
      <xdr:rowOff>48590</xdr:rowOff>
    </xdr:from>
    <xdr:to>
      <xdr:col>19</xdr:col>
      <xdr:colOff>579883</xdr:colOff>
      <xdr:row>78</xdr:row>
      <xdr:rowOff>91257</xdr:rowOff>
    </xdr:to>
    <xdr:sp macro="" textlink="">
      <xdr:nvSpPr>
        <xdr:cNvPr id="223" name="Organigramme : Opération manuelle 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/>
      </xdr:nvSpPr>
      <xdr:spPr>
        <a:xfrm>
          <a:off x="12393883" y="12579257"/>
          <a:ext cx="2664000" cy="720000"/>
        </a:xfrm>
        <a:prstGeom prst="roundRect">
          <a:avLst>
            <a:gd name="adj" fmla="val 780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54 Maintenir la cohérence de l’équipe autour de la personne, y compris en période de tension se conformer aux protocoles.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201883</xdr:colOff>
      <xdr:row>78</xdr:row>
      <xdr:rowOff>155082</xdr:rowOff>
    </xdr:from>
    <xdr:to>
      <xdr:col>19</xdr:col>
      <xdr:colOff>579883</xdr:colOff>
      <xdr:row>83</xdr:row>
      <xdr:rowOff>28415</xdr:rowOff>
    </xdr:to>
    <xdr:sp macro="" textlink="">
      <xdr:nvSpPr>
        <xdr:cNvPr id="224" name="Organigramme : Opération manuelle 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/>
      </xdr:nvSpPr>
      <xdr:spPr>
        <a:xfrm>
          <a:off x="12393883" y="13363082"/>
          <a:ext cx="2664000" cy="720000"/>
        </a:xfrm>
        <a:prstGeom prst="roundRect">
          <a:avLst>
            <a:gd name="adj" fmla="val 928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55 Intervenir dans la crise selon ses compétences, en sollicitant les professionnels compétents si besoin.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213784</xdr:colOff>
      <xdr:row>60</xdr:row>
      <xdr:rowOff>67782</xdr:rowOff>
    </xdr:from>
    <xdr:to>
      <xdr:col>24</xdr:col>
      <xdr:colOff>45509</xdr:colOff>
      <xdr:row>64</xdr:row>
      <xdr:rowOff>110449</xdr:rowOff>
    </xdr:to>
    <xdr:sp macro="" textlink="">
      <xdr:nvSpPr>
        <xdr:cNvPr id="225" name="Organigramme : Opération manuelle 9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/>
      </xdr:nvSpPr>
      <xdr:spPr>
        <a:xfrm>
          <a:off x="15453784" y="10227782"/>
          <a:ext cx="2879725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56 Proposer un accompagnement individualisé favorisant les comportements positifs pour la santé et le bien-être.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213784</xdr:colOff>
      <xdr:row>78</xdr:row>
      <xdr:rowOff>155082</xdr:rowOff>
    </xdr:from>
    <xdr:to>
      <xdr:col>24</xdr:col>
      <xdr:colOff>45509</xdr:colOff>
      <xdr:row>83</xdr:row>
      <xdr:rowOff>28415</xdr:rowOff>
    </xdr:to>
    <xdr:sp macro="" textlink="">
      <xdr:nvSpPr>
        <xdr:cNvPr id="226" name="Organigramme : Opération manuelle 9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/>
      </xdr:nvSpPr>
      <xdr:spPr>
        <a:xfrm>
          <a:off x="15453784" y="13363082"/>
          <a:ext cx="2879725" cy="720000"/>
        </a:xfrm>
        <a:prstGeom prst="roundRect">
          <a:avLst>
            <a:gd name="adj" fmla="val 766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60. Maintenir une posture professionnelle, une juste distance, soutenue par des espaces d’échange, de formation et d’analyse de la pratique.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213784</xdr:colOff>
      <xdr:row>74</xdr:row>
      <xdr:rowOff>48590</xdr:rowOff>
    </xdr:from>
    <xdr:to>
      <xdr:col>24</xdr:col>
      <xdr:colOff>45509</xdr:colOff>
      <xdr:row>78</xdr:row>
      <xdr:rowOff>91257</xdr:rowOff>
    </xdr:to>
    <xdr:sp macro="" textlink="">
      <xdr:nvSpPr>
        <xdr:cNvPr id="227" name="Organigramme : Opération manuelle 9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/>
      </xdr:nvSpPr>
      <xdr:spPr>
        <a:xfrm>
          <a:off x="15453784" y="12579257"/>
          <a:ext cx="2879725" cy="720000"/>
        </a:xfrm>
        <a:prstGeom prst="roundRect">
          <a:avLst>
            <a:gd name="adj" fmla="val 1027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59 Evaluer régulièrement son autonomie et proposer des actions pour la développer ou la préserver.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213784</xdr:colOff>
      <xdr:row>69</xdr:row>
      <xdr:rowOff>111432</xdr:rowOff>
    </xdr:from>
    <xdr:to>
      <xdr:col>24</xdr:col>
      <xdr:colOff>45509</xdr:colOff>
      <xdr:row>73</xdr:row>
      <xdr:rowOff>154099</xdr:rowOff>
    </xdr:to>
    <xdr:sp macro="" textlink="">
      <xdr:nvSpPr>
        <xdr:cNvPr id="228" name="Organigramme : Opération manuelle 9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/>
      </xdr:nvSpPr>
      <xdr:spPr>
        <a:xfrm>
          <a:off x="15453784" y="11795432"/>
          <a:ext cx="2879725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58 Accompagner le développement de ses compétences pour prévenir la perte d’autonomie.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213784</xdr:colOff>
      <xdr:row>65</xdr:row>
      <xdr:rowOff>4940</xdr:rowOff>
    </xdr:from>
    <xdr:to>
      <xdr:col>24</xdr:col>
      <xdr:colOff>45509</xdr:colOff>
      <xdr:row>69</xdr:row>
      <xdr:rowOff>47607</xdr:rowOff>
    </xdr:to>
    <xdr:sp macro="" textlink="">
      <xdr:nvSpPr>
        <xdr:cNvPr id="229" name="Organigramme : Opération manuelle 9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/>
      </xdr:nvSpPr>
      <xdr:spPr>
        <a:xfrm>
          <a:off x="15453784" y="11011607"/>
          <a:ext cx="2879725" cy="720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87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57 Informer et conseiller la personne (et/ou ses proches) dans la compréhension des démarches.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385233</xdr:colOff>
      <xdr:row>52</xdr:row>
      <xdr:rowOff>133489</xdr:rowOff>
    </xdr:from>
    <xdr:to>
      <xdr:col>16</xdr:col>
      <xdr:colOff>46542</xdr:colOff>
      <xdr:row>59</xdr:row>
      <xdr:rowOff>77217</xdr:rowOff>
    </xdr:to>
    <xdr:sp macro="" textlink="">
      <xdr:nvSpPr>
        <xdr:cNvPr id="230" name="Flèche : chevron 229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/>
      </xdr:nvSpPr>
      <xdr:spPr>
        <a:xfrm>
          <a:off x="9529233" y="8938822"/>
          <a:ext cx="2709309" cy="1129062"/>
        </a:xfrm>
        <a:prstGeom prst="chevron">
          <a:avLst>
            <a:gd name="adj" fmla="val 17040"/>
          </a:avLst>
        </a:prstGeom>
        <a:solidFill>
          <a:srgbClr val="FF8732"/>
        </a:solidFill>
        <a:ln>
          <a:solidFill>
            <a:srgbClr val="FF873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Contribuer à l’inclusion, à l’éducation, au développement ou au maintien de la personne dans la vie sociale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Favoriser la participation sociale selon les envies et capacités de la personne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109279</xdr:colOff>
      <xdr:row>52</xdr:row>
      <xdr:rowOff>133489</xdr:rowOff>
    </xdr:from>
    <xdr:to>
      <xdr:col>20</xdr:col>
      <xdr:colOff>3422</xdr:colOff>
      <xdr:row>59</xdr:row>
      <xdr:rowOff>77217</xdr:rowOff>
    </xdr:to>
    <xdr:sp macro="" textlink="">
      <xdr:nvSpPr>
        <xdr:cNvPr id="231" name="Flèche : chevron 23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/>
      </xdr:nvSpPr>
      <xdr:spPr>
        <a:xfrm>
          <a:off x="12301279" y="8938822"/>
          <a:ext cx="2942143" cy="1129062"/>
        </a:xfrm>
        <a:prstGeom prst="chevron">
          <a:avLst>
            <a:gd name="adj" fmla="val 17040"/>
          </a:avLst>
        </a:prstGeom>
        <a:solidFill>
          <a:srgbClr val="FF8732"/>
        </a:solidFill>
        <a:ln>
          <a:solidFill>
            <a:srgbClr val="FF873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Anticiper, prévenir et gérer les situations de crise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Prévenir les décompensations et agir de manière cohérente et respectueuse en cas de situation critique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66158</xdr:colOff>
      <xdr:row>52</xdr:row>
      <xdr:rowOff>133489</xdr:rowOff>
    </xdr:from>
    <xdr:to>
      <xdr:col>24</xdr:col>
      <xdr:colOff>175683</xdr:colOff>
      <xdr:row>59</xdr:row>
      <xdr:rowOff>77217</xdr:rowOff>
    </xdr:to>
    <xdr:sp macro="" textlink="">
      <xdr:nvSpPr>
        <xdr:cNvPr id="232" name="Flèche : chevron 23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/>
      </xdr:nvSpPr>
      <xdr:spPr>
        <a:xfrm>
          <a:off x="15306158" y="8938822"/>
          <a:ext cx="3157525" cy="1129062"/>
        </a:xfrm>
        <a:prstGeom prst="chevron">
          <a:avLst>
            <a:gd name="adj" fmla="val 17040"/>
          </a:avLst>
        </a:prstGeom>
        <a:solidFill>
          <a:srgbClr val="FF8732"/>
        </a:solidFill>
        <a:ln>
          <a:solidFill>
            <a:srgbClr val="FF873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Soutenir la personne dans l’accompagnement proposé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Être dans une postur</a:t>
          </a:r>
          <a:r>
            <a:rPr lang="fr-FR" sz="900" i="1"/>
            <a:t>e de soutien et d’autonomisation de la personne accompagnée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211667</xdr:colOff>
      <xdr:row>85</xdr:row>
      <xdr:rowOff>0</xdr:rowOff>
    </xdr:from>
    <xdr:to>
      <xdr:col>12</xdr:col>
      <xdr:colOff>2117</xdr:colOff>
      <xdr:row>87</xdr:row>
      <xdr:rowOff>157903</xdr:rowOff>
    </xdr:to>
    <xdr:sp macro="" textlink="">
      <xdr:nvSpPr>
        <xdr:cNvPr id="233" name="ZoneTexte 48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/>
      </xdr:nvSpPr>
      <xdr:spPr>
        <a:xfrm>
          <a:off x="211667" y="14393333"/>
          <a:ext cx="8934450" cy="49657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ACCOMPAGNER LA</a:t>
          </a:r>
          <a:r>
            <a:rPr lang="fr-FR" sz="1100" b="1" kern="12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PERSONNE</a:t>
          </a: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TOUT AU LONG DE SON PARCOURS, EN FONCTION DE SES RESSOURCES, POUR LUI GARANTIR SES DROITS ET UNE QUALITÉ DE VIE OPTIMALE</a:t>
          </a:r>
          <a:endParaRPr lang="fr-F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211667</xdr:colOff>
      <xdr:row>88</xdr:row>
      <xdr:rowOff>150601</xdr:rowOff>
    </xdr:from>
    <xdr:to>
      <xdr:col>12</xdr:col>
      <xdr:colOff>2117</xdr:colOff>
      <xdr:row>92</xdr:row>
      <xdr:rowOff>41592</xdr:rowOff>
    </xdr:to>
    <xdr:sp macro="" textlink="">
      <xdr:nvSpPr>
        <xdr:cNvPr id="234" name="Rectangle à coins arrondis 2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/>
      </xdr:nvSpPr>
      <xdr:spPr>
        <a:xfrm>
          <a:off x="211667" y="15051934"/>
          <a:ext cx="8934450" cy="568325"/>
        </a:xfrm>
        <a:prstGeom prst="roundRect">
          <a:avLst/>
        </a:prstGeom>
        <a:solidFill>
          <a:srgbClr val="03C878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Contribuer à la continuité de l’accompagnement de la personne au sein de la structure et / ou en dehors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211667</xdr:colOff>
      <xdr:row>100</xdr:row>
      <xdr:rowOff>105883</xdr:rowOff>
    </xdr:from>
    <xdr:to>
      <xdr:col>3</xdr:col>
      <xdr:colOff>445347</xdr:colOff>
      <xdr:row>104</xdr:row>
      <xdr:rowOff>148549</xdr:rowOff>
    </xdr:to>
    <xdr:sp macro="" textlink="">
      <xdr:nvSpPr>
        <xdr:cNvPr id="235" name="Organigramme : Opération manuelle 9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/>
      </xdr:nvSpPr>
      <xdr:spPr>
        <a:xfrm>
          <a:off x="211667" y="17039216"/>
          <a:ext cx="2519680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61 Identifier les moments clés (entrée, sortie, changement de lieu de vie, passage d’âge…) pouvant fragiliser la continuité.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211667</xdr:colOff>
      <xdr:row>105</xdr:row>
      <xdr:rowOff>43041</xdr:rowOff>
    </xdr:from>
    <xdr:to>
      <xdr:col>3</xdr:col>
      <xdr:colOff>445347</xdr:colOff>
      <xdr:row>109</xdr:row>
      <xdr:rowOff>85708</xdr:rowOff>
    </xdr:to>
    <xdr:sp macro="" textlink="">
      <xdr:nvSpPr>
        <xdr:cNvPr id="236" name="Organigramme : Opération manuelle 9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/>
      </xdr:nvSpPr>
      <xdr:spPr>
        <a:xfrm>
          <a:off x="211667" y="17823041"/>
          <a:ext cx="2519680" cy="720000"/>
        </a:xfrm>
        <a:prstGeom prst="roundRect">
          <a:avLst>
            <a:gd name="adj" fmla="val 10760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62 Maintenir les liens avec l’environnement habituel de la personne dans la mesure du possible.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211667</xdr:colOff>
      <xdr:row>109</xdr:row>
      <xdr:rowOff>149533</xdr:rowOff>
    </xdr:from>
    <xdr:to>
      <xdr:col>3</xdr:col>
      <xdr:colOff>445347</xdr:colOff>
      <xdr:row>114</xdr:row>
      <xdr:rowOff>22866</xdr:rowOff>
    </xdr:to>
    <xdr:sp macro="" textlink="">
      <xdr:nvSpPr>
        <xdr:cNvPr id="237" name="Organigramme : Opération manuelle 9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/>
      </xdr:nvSpPr>
      <xdr:spPr>
        <a:xfrm>
          <a:off x="211667" y="18606866"/>
          <a:ext cx="2519680" cy="720000"/>
        </a:xfrm>
        <a:prstGeom prst="roundRect">
          <a:avLst>
            <a:gd name="adj" fmla="val 6330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63 Être attentif aux événements ou évolutions pouvant affecter la personne et ses proches (famille et aidants).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211667</xdr:colOff>
      <xdr:row>114</xdr:row>
      <xdr:rowOff>86691</xdr:rowOff>
    </xdr:from>
    <xdr:to>
      <xdr:col>3</xdr:col>
      <xdr:colOff>445347</xdr:colOff>
      <xdr:row>118</xdr:row>
      <xdr:rowOff>129358</xdr:rowOff>
    </xdr:to>
    <xdr:sp macro="" textlink="">
      <xdr:nvSpPr>
        <xdr:cNvPr id="238" name="Organigramme : Opération manuelle 9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/>
      </xdr:nvSpPr>
      <xdr:spPr>
        <a:xfrm>
          <a:off x="211667" y="19390691"/>
          <a:ext cx="2519680" cy="720000"/>
        </a:xfrm>
        <a:prstGeom prst="roundRect">
          <a:avLst>
            <a:gd name="adj" fmla="val 10760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64 Evaluer avec la personne et ses proches les modalités d’insertion (scolaire, professionnelle, sociale…)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211667</xdr:colOff>
      <xdr:row>119</xdr:row>
      <xdr:rowOff>23849</xdr:rowOff>
    </xdr:from>
    <xdr:to>
      <xdr:col>3</xdr:col>
      <xdr:colOff>445347</xdr:colOff>
      <xdr:row>123</xdr:row>
      <xdr:rowOff>66516</xdr:rowOff>
    </xdr:to>
    <xdr:sp macro="" textlink="">
      <xdr:nvSpPr>
        <xdr:cNvPr id="239" name="Organigramme : Opération manuelle 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/>
      </xdr:nvSpPr>
      <xdr:spPr>
        <a:xfrm>
          <a:off x="211667" y="20174516"/>
          <a:ext cx="2519680" cy="720000"/>
        </a:xfrm>
        <a:prstGeom prst="roundRect">
          <a:avLst>
            <a:gd name="adj" fmla="val 9283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65 Adapter le projet aux étapes de vie : adolescence, majorité, vieillissement, fin de vie…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27233</xdr:colOff>
      <xdr:row>100</xdr:row>
      <xdr:rowOff>105883</xdr:rowOff>
    </xdr:from>
    <xdr:to>
      <xdr:col>7</xdr:col>
      <xdr:colOff>405233</xdr:colOff>
      <xdr:row>104</xdr:row>
      <xdr:rowOff>148549</xdr:rowOff>
    </xdr:to>
    <xdr:sp macro="" textlink="">
      <xdr:nvSpPr>
        <xdr:cNvPr id="240" name="Organigramme : Opération manuelle 9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/>
      </xdr:nvSpPr>
      <xdr:spPr>
        <a:xfrm>
          <a:off x="3075233" y="17039216"/>
          <a:ext cx="2664000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66 Présenter les nouvelles orientations ou possibilités d’accompagnement de façon claire et partagée.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28316</xdr:colOff>
      <xdr:row>105</xdr:row>
      <xdr:rowOff>43041</xdr:rowOff>
    </xdr:from>
    <xdr:to>
      <xdr:col>7</xdr:col>
      <xdr:colOff>406316</xdr:colOff>
      <xdr:row>109</xdr:row>
      <xdr:rowOff>85708</xdr:rowOff>
    </xdr:to>
    <xdr:sp macro="" textlink="">
      <xdr:nvSpPr>
        <xdr:cNvPr id="241" name="Organigramme : Opération manuelle 9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/>
      </xdr:nvSpPr>
      <xdr:spPr>
        <a:xfrm>
          <a:off x="3076316" y="17823041"/>
          <a:ext cx="2664000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67 Co-construire les modalités du changement avec les aidants, les familles lorsque cela est souhaité par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28316</xdr:colOff>
      <xdr:row>109</xdr:row>
      <xdr:rowOff>149533</xdr:rowOff>
    </xdr:from>
    <xdr:to>
      <xdr:col>7</xdr:col>
      <xdr:colOff>406316</xdr:colOff>
      <xdr:row>114</xdr:row>
      <xdr:rowOff>22866</xdr:rowOff>
    </xdr:to>
    <xdr:sp macro="" textlink="">
      <xdr:nvSpPr>
        <xdr:cNvPr id="242" name="Organigramme : Opération manuelle 9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/>
      </xdr:nvSpPr>
      <xdr:spPr>
        <a:xfrm>
          <a:off x="3076316" y="18606866"/>
          <a:ext cx="2664000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68 Identifier les besoins de relais ou d’appui extérieur pour accompagner ce changement.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28316</xdr:colOff>
      <xdr:row>114</xdr:row>
      <xdr:rowOff>86691</xdr:rowOff>
    </xdr:from>
    <xdr:to>
      <xdr:col>7</xdr:col>
      <xdr:colOff>406316</xdr:colOff>
      <xdr:row>118</xdr:row>
      <xdr:rowOff>129358</xdr:rowOff>
    </xdr:to>
    <xdr:sp macro="" textlink="">
      <xdr:nvSpPr>
        <xdr:cNvPr id="243" name="Organigramme : Opération manuelle 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/>
      </xdr:nvSpPr>
      <xdr:spPr>
        <a:xfrm>
          <a:off x="3076316" y="19390691"/>
          <a:ext cx="2664000" cy="720000"/>
        </a:xfrm>
        <a:prstGeom prst="roundRect">
          <a:avLst>
            <a:gd name="adj" fmla="val 7807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69 Mettre en relation la personne et ses représentants légaux et/ ou aidants avec les intervenants des nouveaux dispositifs.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28316</xdr:colOff>
      <xdr:row>119</xdr:row>
      <xdr:rowOff>23849</xdr:rowOff>
    </xdr:from>
    <xdr:to>
      <xdr:col>7</xdr:col>
      <xdr:colOff>406316</xdr:colOff>
      <xdr:row>123</xdr:row>
      <xdr:rowOff>66516</xdr:rowOff>
    </xdr:to>
    <xdr:sp macro="" textlink="">
      <xdr:nvSpPr>
        <xdr:cNvPr id="244" name="Organigramme : Opération manuelle 9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/>
      </xdr:nvSpPr>
      <xdr:spPr>
        <a:xfrm>
          <a:off x="3076316" y="20174516"/>
          <a:ext cx="2664000" cy="720000"/>
        </a:xfrm>
        <a:prstGeom prst="roundRect">
          <a:avLst>
            <a:gd name="adj" fmla="val 9283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70 Faire évoluer les modalités d’accompagnement en fonction des changements constatés chez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40217</xdr:colOff>
      <xdr:row>100</xdr:row>
      <xdr:rowOff>105883</xdr:rowOff>
    </xdr:from>
    <xdr:to>
      <xdr:col>11</xdr:col>
      <xdr:colOff>633942</xdr:colOff>
      <xdr:row>104</xdr:row>
      <xdr:rowOff>148549</xdr:rowOff>
    </xdr:to>
    <xdr:sp macro="" textlink="">
      <xdr:nvSpPr>
        <xdr:cNvPr id="245" name="Organigramme : Opération manuelle 9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/>
      </xdr:nvSpPr>
      <xdr:spPr>
        <a:xfrm>
          <a:off x="6136217" y="17039216"/>
          <a:ext cx="2879725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71 Proposer des solutions adaptées à l’évolution des besoins, en tenant compte des souhaits exprimés.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40217</xdr:colOff>
      <xdr:row>119</xdr:row>
      <xdr:rowOff>23849</xdr:rowOff>
    </xdr:from>
    <xdr:to>
      <xdr:col>11</xdr:col>
      <xdr:colOff>633942</xdr:colOff>
      <xdr:row>123</xdr:row>
      <xdr:rowOff>66516</xdr:rowOff>
    </xdr:to>
    <xdr:sp macro="" textlink="">
      <xdr:nvSpPr>
        <xdr:cNvPr id="246" name="Organigramme : Opération manuelle 9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/>
      </xdr:nvSpPr>
      <xdr:spPr>
        <a:xfrm>
          <a:off x="6136217" y="20174516"/>
          <a:ext cx="2879725" cy="720000"/>
        </a:xfrm>
        <a:prstGeom prst="roundRect">
          <a:avLst>
            <a:gd name="adj" fmla="val 7664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75 Maintenir un accompagnement actif en attendant la mise en place de la nouvelle solution.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40217</xdr:colOff>
      <xdr:row>114</xdr:row>
      <xdr:rowOff>86691</xdr:rowOff>
    </xdr:from>
    <xdr:to>
      <xdr:col>11</xdr:col>
      <xdr:colOff>633942</xdr:colOff>
      <xdr:row>118</xdr:row>
      <xdr:rowOff>129358</xdr:rowOff>
    </xdr:to>
    <xdr:sp macro="" textlink="">
      <xdr:nvSpPr>
        <xdr:cNvPr id="247" name="Organigramme : Opération manuelle 9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/>
      </xdr:nvSpPr>
      <xdr:spPr>
        <a:xfrm>
          <a:off x="6136217" y="19390691"/>
          <a:ext cx="2879725" cy="720000"/>
        </a:xfrm>
        <a:prstGeom prst="roundRect">
          <a:avLst>
            <a:gd name="adj" fmla="val 10273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74 Communiquer avec les structures partenaires (école, entreprise, hôpital, autre ESMS…) avec l’accord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40217</xdr:colOff>
      <xdr:row>109</xdr:row>
      <xdr:rowOff>149533</xdr:rowOff>
    </xdr:from>
    <xdr:to>
      <xdr:col>11</xdr:col>
      <xdr:colOff>633942</xdr:colOff>
      <xdr:row>114</xdr:row>
      <xdr:rowOff>22866</xdr:rowOff>
    </xdr:to>
    <xdr:sp macro="" textlink="">
      <xdr:nvSpPr>
        <xdr:cNvPr id="248" name="Organigramme : Opération manuelle 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/>
      </xdr:nvSpPr>
      <xdr:spPr>
        <a:xfrm>
          <a:off x="6136217" y="18606866"/>
          <a:ext cx="2879725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73 Renforcer l’accès à l’information sur les droits, la santé, les ressources disponibles.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40217</xdr:colOff>
      <xdr:row>105</xdr:row>
      <xdr:rowOff>43041</xdr:rowOff>
    </xdr:from>
    <xdr:to>
      <xdr:col>11</xdr:col>
      <xdr:colOff>633942</xdr:colOff>
      <xdr:row>109</xdr:row>
      <xdr:rowOff>85708</xdr:rowOff>
    </xdr:to>
    <xdr:sp macro="" textlink="">
      <xdr:nvSpPr>
        <xdr:cNvPr id="249" name="Organigramme : Opération manuelle 9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/>
      </xdr:nvSpPr>
      <xdr:spPr>
        <a:xfrm>
          <a:off x="6136217" y="17823041"/>
          <a:ext cx="2879725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72 Présenter d’autres modalités d’accueil ou de service, en respectant la temporalité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211666</xdr:colOff>
      <xdr:row>93</xdr:row>
      <xdr:rowOff>2256</xdr:rowOff>
    </xdr:from>
    <xdr:to>
      <xdr:col>3</xdr:col>
      <xdr:colOff>634975</xdr:colOff>
      <xdr:row>99</xdr:row>
      <xdr:rowOff>115318</xdr:rowOff>
    </xdr:to>
    <xdr:sp macro="" textlink="">
      <xdr:nvSpPr>
        <xdr:cNvPr id="250" name="Flèche : chevron 249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/>
      </xdr:nvSpPr>
      <xdr:spPr>
        <a:xfrm>
          <a:off x="211666" y="15750256"/>
          <a:ext cx="2709309" cy="1129062"/>
        </a:xfrm>
        <a:prstGeom prst="chevron">
          <a:avLst>
            <a:gd name="adj" fmla="val 17040"/>
          </a:avLst>
        </a:prstGeom>
        <a:solidFill>
          <a:srgbClr val="03C878"/>
        </a:solidFill>
        <a:ln>
          <a:solidFill>
            <a:srgbClr val="03C87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Anticiper les moments charnières dans le parcours de la personne accompagnée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Prévenir les ruptures d’accompagnement lors des transitions de vie ou de parcours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697712</xdr:colOff>
      <xdr:row>93</xdr:row>
      <xdr:rowOff>2256</xdr:rowOff>
    </xdr:from>
    <xdr:to>
      <xdr:col>7</xdr:col>
      <xdr:colOff>591855</xdr:colOff>
      <xdr:row>99</xdr:row>
      <xdr:rowOff>115318</xdr:rowOff>
    </xdr:to>
    <xdr:sp macro="" textlink="">
      <xdr:nvSpPr>
        <xdr:cNvPr id="251" name="Flèche : chevron 25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/>
      </xdr:nvSpPr>
      <xdr:spPr>
        <a:xfrm>
          <a:off x="2983712" y="15750256"/>
          <a:ext cx="2942143" cy="1129062"/>
        </a:xfrm>
        <a:prstGeom prst="chevron">
          <a:avLst>
            <a:gd name="adj" fmla="val 17040"/>
          </a:avLst>
        </a:prstGeom>
        <a:solidFill>
          <a:srgbClr val="03C878"/>
        </a:solidFill>
        <a:ln>
          <a:solidFill>
            <a:srgbClr val="03C87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Travailler avec les familles et les aidants sur l’évolution des modalités d’accompagnement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Associer les proches à l’évolution du parcours dans le respect des souhaits de la personne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654591</xdr:colOff>
      <xdr:row>93</xdr:row>
      <xdr:rowOff>2256</xdr:rowOff>
    </xdr:from>
    <xdr:to>
      <xdr:col>12</xdr:col>
      <xdr:colOff>2116</xdr:colOff>
      <xdr:row>99</xdr:row>
      <xdr:rowOff>115318</xdr:rowOff>
    </xdr:to>
    <xdr:sp macro="" textlink="">
      <xdr:nvSpPr>
        <xdr:cNvPr id="252" name="Flèche : chevron 251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/>
      </xdr:nvSpPr>
      <xdr:spPr>
        <a:xfrm>
          <a:off x="5988591" y="15750256"/>
          <a:ext cx="3157525" cy="1129062"/>
        </a:xfrm>
        <a:prstGeom prst="chevron">
          <a:avLst>
            <a:gd name="adj" fmla="val 17040"/>
          </a:avLst>
        </a:prstGeom>
        <a:solidFill>
          <a:srgbClr val="03C878"/>
        </a:solidFill>
        <a:ln>
          <a:solidFill>
            <a:srgbClr val="03C87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Accompagner la personne dans un tournant de son parcours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Sécuriser les transitions et garantir la continuité des soins, droits et accompagnements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296333</xdr:colOff>
      <xdr:row>84</xdr:row>
      <xdr:rowOff>42331</xdr:rowOff>
    </xdr:from>
    <xdr:to>
      <xdr:col>24</xdr:col>
      <xdr:colOff>86783</xdr:colOff>
      <xdr:row>87</xdr:row>
      <xdr:rowOff>30901</xdr:rowOff>
    </xdr:to>
    <xdr:sp macro="" textlink="">
      <xdr:nvSpPr>
        <xdr:cNvPr id="253" name="ZoneTexte 48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/>
      </xdr:nvSpPr>
      <xdr:spPr>
        <a:xfrm>
          <a:off x="9440333" y="14266331"/>
          <a:ext cx="8934450" cy="49657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ACCOMPAGNER LA</a:t>
          </a:r>
          <a:r>
            <a:rPr lang="fr-FR" sz="1100" b="1" kern="1200" baseline="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PERSONNE</a:t>
          </a:r>
          <a:r>
            <a:rPr lang="fr-FR" sz="11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TOUT AU LONG DE SON PARCOURS, EN FONCTION DE SES RESSOURCES, POUR LUI GARANTIR SES DROITS ET UNE QUALITÉ DE VIE OPTIMALE</a:t>
          </a:r>
          <a:endParaRPr lang="fr-F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448733</xdr:colOff>
      <xdr:row>89</xdr:row>
      <xdr:rowOff>6665</xdr:rowOff>
    </xdr:from>
    <xdr:to>
      <xdr:col>24</xdr:col>
      <xdr:colOff>239183</xdr:colOff>
      <xdr:row>92</xdr:row>
      <xdr:rowOff>66990</xdr:rowOff>
    </xdr:to>
    <xdr:sp macro="" textlink="">
      <xdr:nvSpPr>
        <xdr:cNvPr id="254" name="Rectangle à coins arrondis 2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/>
      </xdr:nvSpPr>
      <xdr:spPr>
        <a:xfrm>
          <a:off x="9592733" y="15077332"/>
          <a:ext cx="8934450" cy="568325"/>
        </a:xfrm>
        <a:prstGeom prst="roundRect">
          <a:avLst/>
        </a:prstGeom>
        <a:solidFill>
          <a:srgbClr val="03C878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Contribuer à la continuité de l’accompagnement de la personne au sein de la structure et / ou en dehors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448733</xdr:colOff>
      <xdr:row>100</xdr:row>
      <xdr:rowOff>131281</xdr:rowOff>
    </xdr:from>
    <xdr:to>
      <xdr:col>15</xdr:col>
      <xdr:colOff>682413</xdr:colOff>
      <xdr:row>105</xdr:row>
      <xdr:rowOff>4614</xdr:rowOff>
    </xdr:to>
    <xdr:sp macro="" textlink="">
      <xdr:nvSpPr>
        <xdr:cNvPr id="255" name="Organigramme : Opération manuelle 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/>
      </xdr:nvSpPr>
      <xdr:spPr>
        <a:xfrm>
          <a:off x="9592733" y="17064614"/>
          <a:ext cx="2519680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76 Aider la personne à se projeter dans des démarches de vie (école, travail, autonomie…) selon ses capacités.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448733</xdr:colOff>
      <xdr:row>105</xdr:row>
      <xdr:rowOff>68439</xdr:rowOff>
    </xdr:from>
    <xdr:to>
      <xdr:col>15</xdr:col>
      <xdr:colOff>682413</xdr:colOff>
      <xdr:row>109</xdr:row>
      <xdr:rowOff>111106</xdr:rowOff>
    </xdr:to>
    <xdr:sp macro="" textlink="">
      <xdr:nvSpPr>
        <xdr:cNvPr id="256" name="Organigramme : Opération manuelle 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/>
      </xdr:nvSpPr>
      <xdr:spPr>
        <a:xfrm>
          <a:off x="9592733" y="17848439"/>
          <a:ext cx="2519680" cy="720000"/>
        </a:xfrm>
        <a:prstGeom prst="roundRect">
          <a:avLst>
            <a:gd name="adj" fmla="val 10760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77 Préparer la personne aux différentes étapes de développement ou de transition (adolescence, vieillissement…).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448733</xdr:colOff>
      <xdr:row>110</xdr:row>
      <xdr:rowOff>5597</xdr:rowOff>
    </xdr:from>
    <xdr:to>
      <xdr:col>15</xdr:col>
      <xdr:colOff>682413</xdr:colOff>
      <xdr:row>114</xdr:row>
      <xdr:rowOff>48264</xdr:rowOff>
    </xdr:to>
    <xdr:sp macro="" textlink="">
      <xdr:nvSpPr>
        <xdr:cNvPr id="257" name="Organigramme : Opération manuelle 9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/>
      </xdr:nvSpPr>
      <xdr:spPr>
        <a:xfrm>
          <a:off x="9592733" y="18632264"/>
          <a:ext cx="2519680" cy="720000"/>
        </a:xfrm>
        <a:prstGeom prst="roundRect">
          <a:avLst>
            <a:gd name="adj" fmla="val 6330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78 Réévaluer régulièrement avec elle le projet de vie et ses priorités.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448733</xdr:colOff>
      <xdr:row>114</xdr:row>
      <xdr:rowOff>112089</xdr:rowOff>
    </xdr:from>
    <xdr:to>
      <xdr:col>15</xdr:col>
      <xdr:colOff>682413</xdr:colOff>
      <xdr:row>118</xdr:row>
      <xdr:rowOff>154756</xdr:rowOff>
    </xdr:to>
    <xdr:sp macro="" textlink="">
      <xdr:nvSpPr>
        <xdr:cNvPr id="258" name="Organigramme : Opération manuelle 9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/>
      </xdr:nvSpPr>
      <xdr:spPr>
        <a:xfrm>
          <a:off x="9592733" y="19416089"/>
          <a:ext cx="2519680" cy="720000"/>
        </a:xfrm>
        <a:prstGeom prst="roundRect">
          <a:avLst>
            <a:gd name="adj" fmla="val 10760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79 Explorer ensemble les possibilités de réorientation ou d’évolution du projet.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448733</xdr:colOff>
      <xdr:row>119</xdr:row>
      <xdr:rowOff>49247</xdr:rowOff>
    </xdr:from>
    <xdr:to>
      <xdr:col>15</xdr:col>
      <xdr:colOff>682413</xdr:colOff>
      <xdr:row>123</xdr:row>
      <xdr:rowOff>91914</xdr:rowOff>
    </xdr:to>
    <xdr:sp macro="" textlink="">
      <xdr:nvSpPr>
        <xdr:cNvPr id="259" name="Organigramme : Opération manuelle 9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/>
      </xdr:nvSpPr>
      <xdr:spPr>
        <a:xfrm>
          <a:off x="9592733" y="20199914"/>
          <a:ext cx="2519680" cy="720000"/>
        </a:xfrm>
        <a:prstGeom prst="roundRect">
          <a:avLst>
            <a:gd name="adj" fmla="val 9283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80 Construire et suivre ensemble les actions décidées, en respectant ses souhaits.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264299</xdr:colOff>
      <xdr:row>100</xdr:row>
      <xdr:rowOff>131281</xdr:rowOff>
    </xdr:from>
    <xdr:to>
      <xdr:col>19</xdr:col>
      <xdr:colOff>642299</xdr:colOff>
      <xdr:row>105</xdr:row>
      <xdr:rowOff>4614</xdr:rowOff>
    </xdr:to>
    <xdr:sp macro="" textlink="">
      <xdr:nvSpPr>
        <xdr:cNvPr id="260" name="Organigramme : Opération manuelle 9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/>
      </xdr:nvSpPr>
      <xdr:spPr>
        <a:xfrm>
          <a:off x="12456299" y="17064614"/>
          <a:ext cx="2664000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81 Identifier les besoins spécifiques de la personne nécessitant d’autres expertises.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265382</xdr:colOff>
      <xdr:row>105</xdr:row>
      <xdr:rowOff>68439</xdr:rowOff>
    </xdr:from>
    <xdr:to>
      <xdr:col>19</xdr:col>
      <xdr:colOff>643382</xdr:colOff>
      <xdr:row>109</xdr:row>
      <xdr:rowOff>111106</xdr:rowOff>
    </xdr:to>
    <xdr:sp macro="" textlink="">
      <xdr:nvSpPr>
        <xdr:cNvPr id="261" name="Organigramme : Opération manuelle 9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/>
      </xdr:nvSpPr>
      <xdr:spPr>
        <a:xfrm>
          <a:off x="12457382" y="17848439"/>
          <a:ext cx="2664000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82 Valoriser les ressources internes à la structure dans une logique de travail pluridisciplinaire.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265382</xdr:colOff>
      <xdr:row>110</xdr:row>
      <xdr:rowOff>5597</xdr:rowOff>
    </xdr:from>
    <xdr:to>
      <xdr:col>19</xdr:col>
      <xdr:colOff>643382</xdr:colOff>
      <xdr:row>114</xdr:row>
      <xdr:rowOff>48264</xdr:rowOff>
    </xdr:to>
    <xdr:sp macro="" textlink="">
      <xdr:nvSpPr>
        <xdr:cNvPr id="262" name="Organigramme : Opération manuelle 9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/>
      </xdr:nvSpPr>
      <xdr:spPr>
        <a:xfrm>
          <a:off x="12457382" y="18632264"/>
          <a:ext cx="2664000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83 Mobiliser les savoir-faire d’autres professionnels pour enrichir le projet personnalisé.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265382</xdr:colOff>
      <xdr:row>114</xdr:row>
      <xdr:rowOff>112089</xdr:rowOff>
    </xdr:from>
    <xdr:to>
      <xdr:col>19</xdr:col>
      <xdr:colOff>643382</xdr:colOff>
      <xdr:row>118</xdr:row>
      <xdr:rowOff>154756</xdr:rowOff>
    </xdr:to>
    <xdr:sp macro="" textlink="">
      <xdr:nvSpPr>
        <xdr:cNvPr id="263" name="Organigramme : Opération manuelle 9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/>
      </xdr:nvSpPr>
      <xdr:spPr>
        <a:xfrm>
          <a:off x="12457382" y="19416089"/>
          <a:ext cx="2664000" cy="720000"/>
        </a:xfrm>
        <a:prstGeom prst="roundRect">
          <a:avLst>
            <a:gd name="adj" fmla="val 7807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84 Travailler en cohérence au sein de l’équipe autour des mêmes objectifs.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265382</xdr:colOff>
      <xdr:row>119</xdr:row>
      <xdr:rowOff>49247</xdr:rowOff>
    </xdr:from>
    <xdr:to>
      <xdr:col>19</xdr:col>
      <xdr:colOff>643382</xdr:colOff>
      <xdr:row>123</xdr:row>
      <xdr:rowOff>91914</xdr:rowOff>
    </xdr:to>
    <xdr:sp macro="" textlink="">
      <xdr:nvSpPr>
        <xdr:cNvPr id="264" name="Organigramme : Opération manuelle 9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/>
      </xdr:nvSpPr>
      <xdr:spPr>
        <a:xfrm>
          <a:off x="12457382" y="20199914"/>
          <a:ext cx="2664000" cy="720000"/>
        </a:xfrm>
        <a:prstGeom prst="roundRect">
          <a:avLst>
            <a:gd name="adj" fmla="val 9283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85 Garantir la continuité des actions entre les différents professionnels intervenant auprès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277283</xdr:colOff>
      <xdr:row>100</xdr:row>
      <xdr:rowOff>131281</xdr:rowOff>
    </xdr:from>
    <xdr:to>
      <xdr:col>24</xdr:col>
      <xdr:colOff>109008</xdr:colOff>
      <xdr:row>105</xdr:row>
      <xdr:rowOff>4614</xdr:rowOff>
    </xdr:to>
    <xdr:sp macro="" textlink="">
      <xdr:nvSpPr>
        <xdr:cNvPr id="265" name="Organigramme : Opération manuelle 9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/>
      </xdr:nvSpPr>
      <xdr:spPr>
        <a:xfrm>
          <a:off x="15517283" y="17064614"/>
          <a:ext cx="2879725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86 Se tenir informé des évolutions sur les pathologies, les dispositifs, les pratiques…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277283</xdr:colOff>
      <xdr:row>119</xdr:row>
      <xdr:rowOff>49247</xdr:rowOff>
    </xdr:from>
    <xdr:to>
      <xdr:col>24</xdr:col>
      <xdr:colOff>109008</xdr:colOff>
      <xdr:row>123</xdr:row>
      <xdr:rowOff>91914</xdr:rowOff>
    </xdr:to>
    <xdr:sp macro="" textlink="">
      <xdr:nvSpPr>
        <xdr:cNvPr id="266" name="Organigramme : Opération manuelle 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/>
      </xdr:nvSpPr>
      <xdr:spPr>
        <a:xfrm>
          <a:off x="15517283" y="20199914"/>
          <a:ext cx="2879725" cy="720000"/>
        </a:xfrm>
        <a:prstGeom prst="roundRect">
          <a:avLst>
            <a:gd name="adj" fmla="val 7664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90 Favoriser l’accès au droit commun et à l’environnement ordinaire dès que possible.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277283</xdr:colOff>
      <xdr:row>114</xdr:row>
      <xdr:rowOff>112089</xdr:rowOff>
    </xdr:from>
    <xdr:to>
      <xdr:col>24</xdr:col>
      <xdr:colOff>109008</xdr:colOff>
      <xdr:row>118</xdr:row>
      <xdr:rowOff>154756</xdr:rowOff>
    </xdr:to>
    <xdr:sp macro="" textlink="">
      <xdr:nvSpPr>
        <xdr:cNvPr id="267" name="Organigramme : Opération manuelle 9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/>
      </xdr:nvSpPr>
      <xdr:spPr>
        <a:xfrm>
          <a:off x="15517283" y="19416089"/>
          <a:ext cx="2879725" cy="720000"/>
        </a:xfrm>
        <a:prstGeom prst="roundRect">
          <a:avLst>
            <a:gd name="adj" fmla="val 10273"/>
          </a:avLst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89 Veiller à la continuité des interventions dans la durée, y compris des interventions ponctuelles.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277283</xdr:colOff>
      <xdr:row>110</xdr:row>
      <xdr:rowOff>5597</xdr:rowOff>
    </xdr:from>
    <xdr:to>
      <xdr:col>24</xdr:col>
      <xdr:colOff>109008</xdr:colOff>
      <xdr:row>114</xdr:row>
      <xdr:rowOff>48264</xdr:rowOff>
    </xdr:to>
    <xdr:sp macro="" textlink="">
      <xdr:nvSpPr>
        <xdr:cNvPr id="268" name="Organigramme : Opération manuelle 9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/>
      </xdr:nvSpPr>
      <xdr:spPr>
        <a:xfrm>
          <a:off x="15517283" y="18632264"/>
          <a:ext cx="2879725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88 Communiquer et coordonner avec les intervenants du territoire autour des besoins de la personne.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277283</xdr:colOff>
      <xdr:row>105</xdr:row>
      <xdr:rowOff>68439</xdr:rowOff>
    </xdr:from>
    <xdr:to>
      <xdr:col>24</xdr:col>
      <xdr:colOff>109008</xdr:colOff>
      <xdr:row>109</xdr:row>
      <xdr:rowOff>111106</xdr:rowOff>
    </xdr:to>
    <xdr:sp macro="" textlink="">
      <xdr:nvSpPr>
        <xdr:cNvPr id="269" name="Organigramme : Opération manuelle 9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/>
      </xdr:nvSpPr>
      <xdr:spPr>
        <a:xfrm>
          <a:off x="15517283" y="17848439"/>
          <a:ext cx="2879725" cy="720000"/>
        </a:xfrm>
        <a:prstGeom prst="roundRect">
          <a:avLst/>
        </a:prstGeom>
        <a:solidFill>
          <a:srgbClr val="CDF4E4"/>
        </a:solidFill>
        <a:ln>
          <a:solidFill>
            <a:srgbClr val="03C8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0"/>
            </a:spcAft>
          </a:pPr>
          <a:r>
            <a:rPr lang="fr-FR" sz="900">
              <a:solidFill>
                <a:srgbClr val="000000"/>
              </a:solidFill>
              <a:effectLst/>
              <a:ea typeface="Times New Roman" panose="02020603050405020304" pitchFamily="18" charset="0"/>
              <a:cs typeface="Arial" panose="020B0604020202020204" pitchFamily="34" charset="0"/>
            </a:rPr>
            <a:t>87 Mobiliser les compétences et les appuis des partenaires locaux (soins, insertion, formatio</a:t>
          </a:r>
          <a:r>
            <a:rPr lang="fr-FR" sz="900">
              <a:solidFill>
                <a:srgbClr val="000000"/>
              </a:solidFill>
              <a:ea typeface="Times New Roman" panose="02020603050405020304" pitchFamily="18" charset="0"/>
              <a:cs typeface="Arial" panose="020B0604020202020204" pitchFamily="34" charset="0"/>
            </a:rPr>
            <a:t>n, loisirs…)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448732</xdr:colOff>
      <xdr:row>93</xdr:row>
      <xdr:rowOff>27654</xdr:rowOff>
    </xdr:from>
    <xdr:to>
      <xdr:col>16</xdr:col>
      <xdr:colOff>110041</xdr:colOff>
      <xdr:row>99</xdr:row>
      <xdr:rowOff>140716</xdr:rowOff>
    </xdr:to>
    <xdr:sp macro="" textlink="">
      <xdr:nvSpPr>
        <xdr:cNvPr id="270" name="Flèche : chevron 269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/>
      </xdr:nvSpPr>
      <xdr:spPr>
        <a:xfrm>
          <a:off x="9592732" y="15775654"/>
          <a:ext cx="2709309" cy="1129062"/>
        </a:xfrm>
        <a:prstGeom prst="chevron">
          <a:avLst>
            <a:gd name="adj" fmla="val 17040"/>
          </a:avLst>
        </a:prstGeom>
        <a:solidFill>
          <a:srgbClr val="03C878"/>
        </a:solidFill>
        <a:ln>
          <a:solidFill>
            <a:srgbClr val="03C87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Favoriser l’autodétermination de la personne accompagnée (choix et décisions)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Encourager la personne à faire des choix éclairés et à s’impliquer dans son parcours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172778</xdr:colOff>
      <xdr:row>93</xdr:row>
      <xdr:rowOff>27654</xdr:rowOff>
    </xdr:from>
    <xdr:to>
      <xdr:col>20</xdr:col>
      <xdr:colOff>66921</xdr:colOff>
      <xdr:row>99</xdr:row>
      <xdr:rowOff>140716</xdr:rowOff>
    </xdr:to>
    <xdr:sp macro="" textlink="">
      <xdr:nvSpPr>
        <xdr:cNvPr id="271" name="Flèche : chevron 27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/>
      </xdr:nvSpPr>
      <xdr:spPr>
        <a:xfrm>
          <a:off x="12364778" y="15775654"/>
          <a:ext cx="2942143" cy="1129062"/>
        </a:xfrm>
        <a:prstGeom prst="chevron">
          <a:avLst>
            <a:gd name="adj" fmla="val 17040"/>
          </a:avLst>
        </a:prstGeom>
        <a:solidFill>
          <a:srgbClr val="03C878"/>
        </a:solidFill>
        <a:ln>
          <a:solidFill>
            <a:srgbClr val="03C87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Prendre appui et collaborer avec les professionnels d’un secteur différent au sein de l’organisme gestionnaire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Coordonner l’accompagnement en mobilisant les compétences complémentaires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129657</xdr:colOff>
      <xdr:row>93</xdr:row>
      <xdr:rowOff>27654</xdr:rowOff>
    </xdr:from>
    <xdr:to>
      <xdr:col>24</xdr:col>
      <xdr:colOff>239182</xdr:colOff>
      <xdr:row>99</xdr:row>
      <xdr:rowOff>140716</xdr:rowOff>
    </xdr:to>
    <xdr:sp macro="" textlink="">
      <xdr:nvSpPr>
        <xdr:cNvPr id="272" name="Flèche : chevron 27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/>
      </xdr:nvSpPr>
      <xdr:spPr>
        <a:xfrm>
          <a:off x="15369657" y="15775654"/>
          <a:ext cx="3157525" cy="1129062"/>
        </a:xfrm>
        <a:prstGeom prst="chevron">
          <a:avLst>
            <a:gd name="adj" fmla="val 17040"/>
          </a:avLst>
        </a:prstGeom>
        <a:solidFill>
          <a:srgbClr val="03C878"/>
        </a:solidFill>
        <a:ln>
          <a:solidFill>
            <a:srgbClr val="03C87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/>
          <a:r>
            <a:rPr lang="fr-FR" sz="1050" b="1" i="0" u="none">
              <a:solidFill>
                <a:schemeClr val="bg1"/>
              </a:solidFill>
            </a:rPr>
            <a:t>Concevoir l’accompagnement en complémentarité avec les partenaires du territoire</a:t>
          </a:r>
        </a:p>
        <a:p>
          <a:pPr lvl="0"/>
          <a:r>
            <a:rPr lang="fr-FR" sz="900" b="0" i="1" u="none">
              <a:solidFill>
                <a:schemeClr val="bg1"/>
              </a:solidFill>
            </a:rPr>
            <a:t>Objectif : </a:t>
          </a:r>
          <a:r>
            <a:rPr lang="fr-FR" sz="900" b="0" i="1"/>
            <a:t>Inscrire le projet de la personne dans une dynamique territoriale, inclusive et coordonnée</a:t>
          </a:r>
          <a:endParaRPr lang="fr-FR" sz="900" b="0" i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10</xdr:col>
      <xdr:colOff>102425</xdr:colOff>
      <xdr:row>128</xdr:row>
      <xdr:rowOff>114300</xdr:rowOff>
    </xdr:from>
    <xdr:to>
      <xdr:col>11</xdr:col>
      <xdr:colOff>251650</xdr:colOff>
      <xdr:row>134</xdr:row>
      <xdr:rowOff>86300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2425" y="21247100"/>
          <a:ext cx="911225" cy="96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440786</xdr:colOff>
      <xdr:row>129</xdr:row>
      <xdr:rowOff>5782</xdr:rowOff>
    </xdr:from>
    <xdr:to>
      <xdr:col>17</xdr:col>
      <xdr:colOff>337070</xdr:colOff>
      <xdr:row>133</xdr:row>
      <xdr:rowOff>131951</xdr:rowOff>
    </xdr:to>
    <xdr:pic>
      <xdr:nvPicPr>
        <xdr:cNvPr id="279" name="Graphique 278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870786" y="21303682"/>
          <a:ext cx="1420284" cy="786569"/>
        </a:xfrm>
        <a:prstGeom prst="rect">
          <a:avLst/>
        </a:prstGeom>
      </xdr:spPr>
    </xdr:pic>
    <xdr:clientData/>
  </xdr:twoCellAnchor>
  <xdr:twoCellAnchor editAs="oneCell">
    <xdr:from>
      <xdr:col>12</xdr:col>
      <xdr:colOff>370073</xdr:colOff>
      <xdr:row>128</xdr:row>
      <xdr:rowOff>117712</xdr:rowOff>
    </xdr:from>
    <xdr:to>
      <xdr:col>13</xdr:col>
      <xdr:colOff>498060</xdr:colOff>
      <xdr:row>134</xdr:row>
      <xdr:rowOff>127942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14073" y="21250512"/>
          <a:ext cx="889987" cy="100083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130</xdr:row>
      <xdr:rowOff>25400</xdr:rowOff>
    </xdr:from>
    <xdr:to>
      <xdr:col>9</xdr:col>
      <xdr:colOff>410571</xdr:colOff>
      <xdr:row>134</xdr:row>
      <xdr:rowOff>20387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4E99C5-004D-4F46-8CA0-77AB73347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21488400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0</xdr:rowOff>
    </xdr:from>
    <xdr:to>
      <xdr:col>16</xdr:col>
      <xdr:colOff>216815</xdr:colOff>
      <xdr:row>17</xdr:row>
      <xdr:rowOff>32390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29475</xdr:colOff>
      <xdr:row>109</xdr:row>
      <xdr:rowOff>130629</xdr:rowOff>
    </xdr:from>
    <xdr:to>
      <xdr:col>16</xdr:col>
      <xdr:colOff>217715</xdr:colOff>
      <xdr:row>136</xdr:row>
      <xdr:rowOff>114033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82</xdr:row>
      <xdr:rowOff>148318</xdr:rowOff>
    </xdr:from>
    <xdr:to>
      <xdr:col>16</xdr:col>
      <xdr:colOff>216815</xdr:colOff>
      <xdr:row>109</xdr:row>
      <xdr:rowOff>133083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29475</xdr:colOff>
      <xdr:row>56</xdr:row>
      <xdr:rowOff>4083</xdr:rowOff>
    </xdr:from>
    <xdr:to>
      <xdr:col>16</xdr:col>
      <xdr:colOff>217715</xdr:colOff>
      <xdr:row>82</xdr:row>
      <xdr:rowOff>149411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28575</xdr:colOff>
      <xdr:row>31</xdr:row>
      <xdr:rowOff>289833</xdr:rowOff>
    </xdr:from>
    <xdr:to>
      <xdr:col>16</xdr:col>
      <xdr:colOff>216815</xdr:colOff>
      <xdr:row>55</xdr:row>
      <xdr:rowOff>158936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29475</xdr:colOff>
      <xdr:row>17</xdr:row>
      <xdr:rowOff>29936</xdr:rowOff>
    </xdr:from>
    <xdr:to>
      <xdr:col>16</xdr:col>
      <xdr:colOff>217715</xdr:colOff>
      <xdr:row>31</xdr:row>
      <xdr:rowOff>299090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6</xdr:col>
      <xdr:colOff>326572</xdr:colOff>
      <xdr:row>0</xdr:row>
      <xdr:rowOff>55245</xdr:rowOff>
    </xdr:from>
    <xdr:to>
      <xdr:col>7</xdr:col>
      <xdr:colOff>170333</xdr:colOff>
      <xdr:row>1</xdr:row>
      <xdr:rowOff>365038</xdr:rowOff>
    </xdr:to>
    <xdr:pic macro="[0]!ShowPrint"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8679" y="66675"/>
          <a:ext cx="484930" cy="4711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7</xdr:col>
      <xdr:colOff>303438</xdr:colOff>
      <xdr:row>0</xdr:row>
      <xdr:rowOff>71433</xdr:rowOff>
    </xdr:from>
    <xdr:to>
      <xdr:col>8</xdr:col>
      <xdr:colOff>638173</xdr:colOff>
      <xdr:row>2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1801474" y="71433"/>
          <a:ext cx="987878" cy="5272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i="1"/>
            <a:t>aller à compétences</a:t>
          </a:r>
        </a:p>
      </xdr:txBody>
    </xdr:sp>
    <xdr:clientData/>
  </xdr:twoCellAnchor>
  <xdr:twoCellAnchor>
    <xdr:from>
      <xdr:col>8</xdr:col>
      <xdr:colOff>567185</xdr:colOff>
      <xdr:row>0</xdr:row>
      <xdr:rowOff>85725</xdr:rowOff>
    </xdr:from>
    <xdr:to>
      <xdr:col>9</xdr:col>
      <xdr:colOff>43541</xdr:colOff>
      <xdr:row>1</xdr:row>
      <xdr:rowOff>314327</xdr:rowOff>
    </xdr:to>
    <xdr:sp macro="" textlink="">
      <xdr:nvSpPr>
        <xdr:cNvPr id="18" name="Triangle isocèle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 bwMode="auto">
        <a:xfrm rot="5400000">
          <a:off x="12641598" y="162491"/>
          <a:ext cx="391888" cy="238356"/>
        </a:xfrm>
        <a:prstGeom prst="triangle">
          <a:avLst/>
        </a:prstGeom>
        <a:solidFill>
          <a:srgbClr val="090000"/>
        </a:solidFill>
        <a:ln w="9525" cap="flat" cmpd="sng" algn="ctr">
          <a:solidFill>
            <a:schemeClr val="lt1">
              <a:shade val="50000"/>
            </a:schemeClr>
          </a:solidFill>
          <a:prstDash val="solid"/>
          <a:round/>
          <a:headEnd type="none" w="med" len="med"/>
          <a:tailEnd type="none" w="med" len="med"/>
        </a:ln>
        <a:effectLst>
          <a:softEdge rad="31750"/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95250</xdr:colOff>
      <xdr:row>0</xdr:row>
      <xdr:rowOff>0</xdr:rowOff>
    </xdr:from>
    <xdr:to>
      <xdr:col>6</xdr:col>
      <xdr:colOff>191861</xdr:colOff>
      <xdr:row>2</xdr:row>
      <xdr:rowOff>1361</xdr:rowOff>
    </xdr:to>
    <xdr:pic>
      <xdr:nvPicPr>
        <xdr:cNvPr id="22" name="Graphique 21" descr="Maiso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0463893" y="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3074225</xdr:colOff>
      <xdr:row>42</xdr:row>
      <xdr:rowOff>139700</xdr:rowOff>
    </xdr:from>
    <xdr:to>
      <xdr:col>1</xdr:col>
      <xdr:colOff>3977830</xdr:colOff>
      <xdr:row>48</xdr:row>
      <xdr:rowOff>36441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225" y="17640300"/>
          <a:ext cx="911225" cy="887341"/>
        </a:xfrm>
        <a:prstGeom prst="rect">
          <a:avLst/>
        </a:prstGeom>
      </xdr:spPr>
    </xdr:pic>
    <xdr:clientData/>
  </xdr:twoCellAnchor>
  <xdr:twoCellAnchor editAs="oneCell">
    <xdr:from>
      <xdr:col>3</xdr:col>
      <xdr:colOff>306574</xdr:colOff>
      <xdr:row>43</xdr:row>
      <xdr:rowOff>31182</xdr:rowOff>
    </xdr:from>
    <xdr:to>
      <xdr:col>4</xdr:col>
      <xdr:colOff>629578</xdr:colOff>
      <xdr:row>47</xdr:row>
      <xdr:rowOff>94634</xdr:rowOff>
    </xdr:to>
    <xdr:pic>
      <xdr:nvPicPr>
        <xdr:cNvPr id="10" name="Graphiqu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7863074" y="17696882"/>
          <a:ext cx="1420284" cy="723852"/>
        </a:xfrm>
        <a:prstGeom prst="rect">
          <a:avLst/>
        </a:prstGeom>
      </xdr:spPr>
    </xdr:pic>
    <xdr:clientData/>
  </xdr:twoCellAnchor>
  <xdr:twoCellAnchor editAs="oneCell">
    <xdr:from>
      <xdr:col>1</xdr:col>
      <xdr:colOff>4865873</xdr:colOff>
      <xdr:row>42</xdr:row>
      <xdr:rowOff>143112</xdr:rowOff>
    </xdr:from>
    <xdr:to>
      <xdr:col>2</xdr:col>
      <xdr:colOff>324478</xdr:colOff>
      <xdr:row>48</xdr:row>
      <xdr:rowOff>78083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00873" y="17643712"/>
          <a:ext cx="895475" cy="925571"/>
        </a:xfrm>
        <a:prstGeom prst="rect">
          <a:avLst/>
        </a:prstGeom>
      </xdr:spPr>
    </xdr:pic>
    <xdr:clientData/>
  </xdr:twoCellAnchor>
  <xdr:twoCellAnchor editAs="oneCell">
    <xdr:from>
      <xdr:col>1</xdr:col>
      <xdr:colOff>811695</xdr:colOff>
      <xdr:row>43</xdr:row>
      <xdr:rowOff>60740</xdr:rowOff>
    </xdr:from>
    <xdr:to>
      <xdr:col>1</xdr:col>
      <xdr:colOff>2517666</xdr:colOff>
      <xdr:row>47</xdr:row>
      <xdr:rowOff>53519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C1DB654-EA98-4173-8412-40E1BED1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73" y="17575697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81</xdr:row>
      <xdr:rowOff>0</xdr:rowOff>
    </xdr:from>
    <xdr:to>
      <xdr:col>2</xdr:col>
      <xdr:colOff>337918</xdr:colOff>
      <xdr:row>107</xdr:row>
      <xdr:rowOff>146689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200025</xdr:colOff>
      <xdr:row>0</xdr:row>
      <xdr:rowOff>69056</xdr:rowOff>
    </xdr:from>
    <xdr:to>
      <xdr:col>4</xdr:col>
      <xdr:colOff>688697</xdr:colOff>
      <xdr:row>2</xdr:row>
      <xdr:rowOff>43569</xdr:rowOff>
    </xdr:to>
    <xdr:pic macro="[0]!ShowPrint"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0619" y="69056"/>
          <a:ext cx="488672" cy="47457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 editAs="oneCell">
    <xdr:from>
      <xdr:col>3</xdr:col>
      <xdr:colOff>95249</xdr:colOff>
      <xdr:row>0</xdr:row>
      <xdr:rowOff>23812</xdr:rowOff>
    </xdr:from>
    <xdr:to>
      <xdr:col>4</xdr:col>
      <xdr:colOff>111918</xdr:colOff>
      <xdr:row>2</xdr:row>
      <xdr:rowOff>123824</xdr:rowOff>
    </xdr:to>
    <xdr:pic>
      <xdr:nvPicPr>
        <xdr:cNvPr id="13" name="Graphique 12" descr="Maiso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882437" y="23812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2896425</xdr:colOff>
      <xdr:row>117</xdr:row>
      <xdr:rowOff>139700</xdr:rowOff>
    </xdr:from>
    <xdr:to>
      <xdr:col>1</xdr:col>
      <xdr:colOff>3807650</xdr:colOff>
      <xdr:row>123</xdr:row>
      <xdr:rowOff>74541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475" y="31330900"/>
          <a:ext cx="911225" cy="887341"/>
        </a:xfrm>
        <a:prstGeom prst="rect">
          <a:avLst/>
        </a:prstGeom>
      </xdr:spPr>
    </xdr:pic>
    <xdr:clientData/>
  </xdr:twoCellAnchor>
  <xdr:twoCellAnchor editAs="oneCell">
    <xdr:from>
      <xdr:col>1</xdr:col>
      <xdr:colOff>7050274</xdr:colOff>
      <xdr:row>118</xdr:row>
      <xdr:rowOff>37532</xdr:rowOff>
    </xdr:from>
    <xdr:to>
      <xdr:col>1</xdr:col>
      <xdr:colOff>8470558</xdr:colOff>
      <xdr:row>122</xdr:row>
      <xdr:rowOff>126384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577324" y="31387482"/>
          <a:ext cx="1420284" cy="723852"/>
        </a:xfrm>
        <a:prstGeom prst="rect">
          <a:avLst/>
        </a:prstGeom>
      </xdr:spPr>
    </xdr:pic>
    <xdr:clientData/>
  </xdr:twoCellAnchor>
  <xdr:twoCellAnchor editAs="oneCell">
    <xdr:from>
      <xdr:col>1</xdr:col>
      <xdr:colOff>4688073</xdr:colOff>
      <xdr:row>117</xdr:row>
      <xdr:rowOff>143112</xdr:rowOff>
    </xdr:from>
    <xdr:to>
      <xdr:col>1</xdr:col>
      <xdr:colOff>5583548</xdr:colOff>
      <xdr:row>123</xdr:row>
      <xdr:rowOff>116183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15123" y="31334312"/>
          <a:ext cx="895475" cy="925571"/>
        </a:xfrm>
        <a:prstGeom prst="rect">
          <a:avLst/>
        </a:prstGeom>
      </xdr:spPr>
    </xdr:pic>
    <xdr:clientData/>
  </xdr:twoCellAnchor>
  <xdr:twoCellAnchor editAs="oneCell">
    <xdr:from>
      <xdr:col>1</xdr:col>
      <xdr:colOff>276412</xdr:colOff>
      <xdr:row>118</xdr:row>
      <xdr:rowOff>82177</xdr:rowOff>
    </xdr:from>
    <xdr:to>
      <xdr:col>1</xdr:col>
      <xdr:colOff>1982383</xdr:colOff>
      <xdr:row>122</xdr:row>
      <xdr:rowOff>110034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47DA206-26B3-4A0C-B942-BBD878BB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31354059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57150</xdr:rowOff>
    </xdr:from>
    <xdr:to>
      <xdr:col>16</xdr:col>
      <xdr:colOff>284850</xdr:colOff>
      <xdr:row>16</xdr:row>
      <xdr:rowOff>300450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16</xdr:row>
      <xdr:rowOff>295275</xdr:rowOff>
    </xdr:from>
    <xdr:to>
      <xdr:col>16</xdr:col>
      <xdr:colOff>284850</xdr:colOff>
      <xdr:row>32</xdr:row>
      <xdr:rowOff>24225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16</xdr:col>
      <xdr:colOff>284850</xdr:colOff>
      <xdr:row>53</xdr:row>
      <xdr:rowOff>14700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53</xdr:row>
      <xdr:rowOff>0</xdr:rowOff>
    </xdr:from>
    <xdr:to>
      <xdr:col>16</xdr:col>
      <xdr:colOff>284850</xdr:colOff>
      <xdr:row>79</xdr:row>
      <xdr:rowOff>109950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79</xdr:row>
      <xdr:rowOff>114300</xdr:rowOff>
    </xdr:from>
    <xdr:to>
      <xdr:col>16</xdr:col>
      <xdr:colOff>284850</xdr:colOff>
      <xdr:row>106</xdr:row>
      <xdr:rowOff>62325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25400</xdr:colOff>
      <xdr:row>107</xdr:row>
      <xdr:rowOff>127000</xdr:rowOff>
    </xdr:from>
    <xdr:to>
      <xdr:col>16</xdr:col>
      <xdr:colOff>310250</xdr:colOff>
      <xdr:row>136</xdr:row>
      <xdr:rowOff>71850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438150</xdr:colOff>
      <xdr:row>0</xdr:row>
      <xdr:rowOff>119058</xdr:rowOff>
    </xdr:from>
    <xdr:to>
      <xdr:col>6</xdr:col>
      <xdr:colOff>923925</xdr:colOff>
      <xdr:row>2</xdr:row>
      <xdr:rowOff>76199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1401425" y="119058"/>
          <a:ext cx="990600" cy="5095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i="1"/>
            <a:t>aller à compétences</a:t>
          </a:r>
        </a:p>
      </xdr:txBody>
    </xdr:sp>
    <xdr:clientData/>
  </xdr:twoCellAnchor>
  <xdr:twoCellAnchor editAs="absolute">
    <xdr:from>
      <xdr:col>5</xdr:col>
      <xdr:colOff>17146</xdr:colOff>
      <xdr:row>0</xdr:row>
      <xdr:rowOff>95250</xdr:rowOff>
    </xdr:from>
    <xdr:to>
      <xdr:col>5</xdr:col>
      <xdr:colOff>436246</xdr:colOff>
      <xdr:row>1</xdr:row>
      <xdr:rowOff>322984</xdr:rowOff>
    </xdr:to>
    <xdr:pic macro="[0]!ShowPrint"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1" y="95250"/>
          <a:ext cx="419100" cy="40489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6</xdr:col>
      <xdr:colOff>795785</xdr:colOff>
      <xdr:row>0</xdr:row>
      <xdr:rowOff>104775</xdr:rowOff>
    </xdr:from>
    <xdr:to>
      <xdr:col>7</xdr:col>
      <xdr:colOff>47624</xdr:colOff>
      <xdr:row>1</xdr:row>
      <xdr:rowOff>352427</xdr:rowOff>
    </xdr:to>
    <xdr:sp macro="" textlink="">
      <xdr:nvSpPr>
        <xdr:cNvPr id="12" name="Triangle isocè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 bwMode="auto">
        <a:xfrm rot="5400000">
          <a:off x="12189841" y="178819"/>
          <a:ext cx="409577" cy="261489"/>
        </a:xfrm>
        <a:prstGeom prst="triangle">
          <a:avLst/>
        </a:prstGeom>
        <a:solidFill>
          <a:srgbClr val="090000"/>
        </a:solidFill>
        <a:ln w="9525" cap="flat" cmpd="sng" algn="ctr">
          <a:solidFill>
            <a:schemeClr val="lt1">
              <a:shade val="50000"/>
            </a:schemeClr>
          </a:solidFill>
          <a:prstDash val="solid"/>
          <a:round/>
          <a:headEnd type="none" w="med" len="med"/>
          <a:tailEnd type="none" w="med" len="med"/>
        </a:ln>
        <a:effectLst>
          <a:softEdge rad="31750"/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2114550</xdr:colOff>
      <xdr:row>1</xdr:row>
      <xdr:rowOff>371475</xdr:rowOff>
    </xdr:from>
    <xdr:to>
      <xdr:col>6</xdr:col>
      <xdr:colOff>91440</xdr:colOff>
      <xdr:row>3</xdr:row>
      <xdr:rowOff>171450</xdr:rowOff>
    </xdr:to>
    <xdr:pic>
      <xdr:nvPicPr>
        <xdr:cNvPr id="22" name="Graphique 21" descr="Maiso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0953750" y="5334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2553525</xdr:colOff>
      <xdr:row>45</xdr:row>
      <xdr:rowOff>38100</xdr:rowOff>
    </xdr:from>
    <xdr:to>
      <xdr:col>1</xdr:col>
      <xdr:colOff>3464750</xdr:colOff>
      <xdr:row>50</xdr:row>
      <xdr:rowOff>92321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125" y="16027400"/>
          <a:ext cx="911225" cy="887341"/>
        </a:xfrm>
        <a:prstGeom prst="rect">
          <a:avLst/>
        </a:prstGeom>
      </xdr:spPr>
    </xdr:pic>
    <xdr:clientData/>
  </xdr:twoCellAnchor>
  <xdr:twoCellAnchor editAs="oneCell">
    <xdr:from>
      <xdr:col>2</xdr:col>
      <xdr:colOff>484374</xdr:colOff>
      <xdr:row>45</xdr:row>
      <xdr:rowOff>94682</xdr:rowOff>
    </xdr:from>
    <xdr:to>
      <xdr:col>3</xdr:col>
      <xdr:colOff>439078</xdr:colOff>
      <xdr:row>49</xdr:row>
      <xdr:rowOff>161944</xdr:rowOff>
    </xdr:to>
    <xdr:pic>
      <xdr:nvPicPr>
        <xdr:cNvPr id="13" name="Graphiqu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7189974" y="16083982"/>
          <a:ext cx="1420284" cy="723852"/>
        </a:xfrm>
        <a:prstGeom prst="rect">
          <a:avLst/>
        </a:prstGeom>
      </xdr:spPr>
    </xdr:pic>
    <xdr:clientData/>
  </xdr:twoCellAnchor>
  <xdr:twoCellAnchor editAs="oneCell">
    <xdr:from>
      <xdr:col>1</xdr:col>
      <xdr:colOff>4345173</xdr:colOff>
      <xdr:row>45</xdr:row>
      <xdr:rowOff>41512</xdr:rowOff>
    </xdr:from>
    <xdr:to>
      <xdr:col>1</xdr:col>
      <xdr:colOff>5240648</xdr:colOff>
      <xdr:row>50</xdr:row>
      <xdr:rowOff>135868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827773" y="16030812"/>
          <a:ext cx="895475" cy="925571"/>
        </a:xfrm>
        <a:prstGeom prst="rect">
          <a:avLst/>
        </a:prstGeom>
      </xdr:spPr>
    </xdr:pic>
    <xdr:clientData/>
  </xdr:twoCellAnchor>
  <xdr:twoCellAnchor editAs="oneCell">
    <xdr:from>
      <xdr:col>1</xdr:col>
      <xdr:colOff>270058</xdr:colOff>
      <xdr:row>46</xdr:row>
      <xdr:rowOff>7298</xdr:rowOff>
    </xdr:from>
    <xdr:to>
      <xdr:col>1</xdr:col>
      <xdr:colOff>1976029</xdr:colOff>
      <xdr:row>49</xdr:row>
      <xdr:rowOff>159065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29DCF64A-04EC-4524-85BE-939A2625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83" y="15955287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84</xdr:row>
      <xdr:rowOff>9525</xdr:rowOff>
    </xdr:from>
    <xdr:to>
      <xdr:col>2</xdr:col>
      <xdr:colOff>266700</xdr:colOff>
      <xdr:row>112</xdr:row>
      <xdr:rowOff>132822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38100</xdr:colOff>
      <xdr:row>0</xdr:row>
      <xdr:rowOff>76200</xdr:rowOff>
    </xdr:from>
    <xdr:to>
      <xdr:col>4</xdr:col>
      <xdr:colOff>516771</xdr:colOff>
      <xdr:row>1</xdr:row>
      <xdr:rowOff>18328</xdr:rowOff>
    </xdr:to>
    <xdr:pic macro="[0]!ShowPrint"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76200"/>
          <a:ext cx="486291" cy="469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 editAs="oneCell">
    <xdr:from>
      <xdr:col>3</xdr:col>
      <xdr:colOff>123825</xdr:colOff>
      <xdr:row>0</xdr:row>
      <xdr:rowOff>9525</xdr:rowOff>
    </xdr:from>
    <xdr:to>
      <xdr:col>3</xdr:col>
      <xdr:colOff>723900</xdr:colOff>
      <xdr:row>1</xdr:row>
      <xdr:rowOff>95250</xdr:rowOff>
    </xdr:to>
    <xdr:pic>
      <xdr:nvPicPr>
        <xdr:cNvPr id="13" name="Graphique 12" descr="Maiso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991475" y="952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2314158</xdr:colOff>
      <xdr:row>117</xdr:row>
      <xdr:rowOff>144945</xdr:rowOff>
    </xdr:from>
    <xdr:to>
      <xdr:col>1</xdr:col>
      <xdr:colOff>3217763</xdr:colOff>
      <xdr:row>123</xdr:row>
      <xdr:rowOff>79786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810" y="34248586"/>
          <a:ext cx="911225" cy="887341"/>
        </a:xfrm>
        <a:prstGeom prst="rect">
          <a:avLst/>
        </a:prstGeom>
      </xdr:spPr>
    </xdr:pic>
    <xdr:clientData/>
  </xdr:twoCellAnchor>
  <xdr:twoCellAnchor editAs="oneCell">
    <xdr:from>
      <xdr:col>1</xdr:col>
      <xdr:colOff>6468007</xdr:colOff>
      <xdr:row>118</xdr:row>
      <xdr:rowOff>42777</xdr:rowOff>
    </xdr:from>
    <xdr:to>
      <xdr:col>3</xdr:col>
      <xdr:colOff>440845</xdr:colOff>
      <xdr:row>122</xdr:row>
      <xdr:rowOff>131629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268659" y="34305168"/>
          <a:ext cx="1420284" cy="723852"/>
        </a:xfrm>
        <a:prstGeom prst="rect">
          <a:avLst/>
        </a:prstGeom>
      </xdr:spPr>
    </xdr:pic>
    <xdr:clientData/>
  </xdr:twoCellAnchor>
  <xdr:twoCellAnchor editAs="oneCell">
    <xdr:from>
      <xdr:col>1</xdr:col>
      <xdr:colOff>4105806</xdr:colOff>
      <xdr:row>117</xdr:row>
      <xdr:rowOff>148357</xdr:rowOff>
    </xdr:from>
    <xdr:to>
      <xdr:col>1</xdr:col>
      <xdr:colOff>5006996</xdr:colOff>
      <xdr:row>123</xdr:row>
      <xdr:rowOff>130953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06458" y="34251998"/>
          <a:ext cx="895475" cy="925571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673100</xdr:colOff>
      <xdr:row>118</xdr:row>
      <xdr:rowOff>69850</xdr:rowOff>
    </xdr:from>
    <xdr:to>
      <xdr:col>1</xdr:col>
      <xdr:colOff>1578971</xdr:colOff>
      <xdr:row>122</xdr:row>
      <xdr:rowOff>90237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53E9DAD-FD34-43F2-8D93-269A3E2B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34086800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116</xdr:row>
      <xdr:rowOff>123825</xdr:rowOff>
    </xdr:from>
    <xdr:to>
      <xdr:col>15</xdr:col>
      <xdr:colOff>570600</xdr:colOff>
      <xdr:row>143</xdr:row>
      <xdr:rowOff>71850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63</xdr:row>
      <xdr:rowOff>66675</xdr:rowOff>
    </xdr:from>
    <xdr:to>
      <xdr:col>15</xdr:col>
      <xdr:colOff>570600</xdr:colOff>
      <xdr:row>90</xdr:row>
      <xdr:rowOff>14700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37</xdr:row>
      <xdr:rowOff>104775</xdr:rowOff>
    </xdr:from>
    <xdr:to>
      <xdr:col>15</xdr:col>
      <xdr:colOff>570600</xdr:colOff>
      <xdr:row>63</xdr:row>
      <xdr:rowOff>62325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20</xdr:row>
      <xdr:rowOff>47625</xdr:rowOff>
    </xdr:from>
    <xdr:to>
      <xdr:col>15</xdr:col>
      <xdr:colOff>570600</xdr:colOff>
      <xdr:row>37</xdr:row>
      <xdr:rowOff>119475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29475</xdr:colOff>
      <xdr:row>3</xdr:row>
      <xdr:rowOff>0</xdr:rowOff>
    </xdr:from>
    <xdr:to>
      <xdr:col>15</xdr:col>
      <xdr:colOff>571500</xdr:colOff>
      <xdr:row>20</xdr:row>
      <xdr:rowOff>43275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</xdr:colOff>
      <xdr:row>90</xdr:row>
      <xdr:rowOff>9525</xdr:rowOff>
    </xdr:from>
    <xdr:to>
      <xdr:col>15</xdr:col>
      <xdr:colOff>570600</xdr:colOff>
      <xdr:row>116</xdr:row>
      <xdr:rowOff>119475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447676</xdr:colOff>
      <xdr:row>0</xdr:row>
      <xdr:rowOff>33334</xdr:rowOff>
    </xdr:from>
    <xdr:to>
      <xdr:col>8</xdr:col>
      <xdr:colOff>752475</xdr:colOff>
      <xdr:row>2</xdr:row>
      <xdr:rowOff>76200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1953876" y="33334"/>
          <a:ext cx="962024" cy="5381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i="1"/>
            <a:t>aller</a:t>
          </a:r>
          <a:r>
            <a:rPr lang="fr-FR" sz="1100" i="1" baseline="0"/>
            <a:t> à </a:t>
          </a:r>
          <a:r>
            <a:rPr lang="fr-FR" sz="1100" i="1"/>
            <a:t>compétences</a:t>
          </a:r>
        </a:p>
      </xdr:txBody>
    </xdr:sp>
    <xdr:clientData/>
  </xdr:twoCellAnchor>
  <xdr:twoCellAnchor>
    <xdr:from>
      <xdr:col>8</xdr:col>
      <xdr:colOff>664198</xdr:colOff>
      <xdr:row>0</xdr:row>
      <xdr:rowOff>66675</xdr:rowOff>
    </xdr:from>
    <xdr:to>
      <xdr:col>9</xdr:col>
      <xdr:colOff>171449</xdr:colOff>
      <xdr:row>1</xdr:row>
      <xdr:rowOff>247653</xdr:rowOff>
    </xdr:to>
    <xdr:sp macro="" textlink="">
      <xdr:nvSpPr>
        <xdr:cNvPr id="9" name="Triangle isocè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 bwMode="auto">
        <a:xfrm rot="5400000">
          <a:off x="12790797" y="103501"/>
          <a:ext cx="342903" cy="269251"/>
        </a:xfrm>
        <a:prstGeom prst="triangle">
          <a:avLst/>
        </a:prstGeom>
        <a:solidFill>
          <a:srgbClr val="090000"/>
        </a:solidFill>
        <a:ln w="9525" cap="flat" cmpd="sng" algn="ctr">
          <a:solidFill>
            <a:schemeClr val="lt1">
              <a:shade val="50000"/>
            </a:schemeClr>
          </a:solidFill>
          <a:prstDash val="solid"/>
          <a:round/>
          <a:headEnd type="none" w="med" len="med"/>
          <a:tailEnd type="none" w="med" len="med"/>
        </a:ln>
        <a:effectLst>
          <a:softEdge rad="31750"/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 editAs="absolute">
    <xdr:from>
      <xdr:col>6</xdr:col>
      <xdr:colOff>440055</xdr:colOff>
      <xdr:row>0</xdr:row>
      <xdr:rowOff>0</xdr:rowOff>
    </xdr:from>
    <xdr:to>
      <xdr:col>7</xdr:col>
      <xdr:colOff>305316</xdr:colOff>
      <xdr:row>1</xdr:row>
      <xdr:rowOff>307888</xdr:rowOff>
    </xdr:to>
    <xdr:pic macro="[0]!ShowPrint">
      <xdr:nvPicPr>
        <xdr:cNvPr id="10" name="Imag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0"/>
          <a:ext cx="486291" cy="469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 editAs="oneCell">
    <xdr:from>
      <xdr:col>5</xdr:col>
      <xdr:colOff>171450</xdr:colOff>
      <xdr:row>0</xdr:row>
      <xdr:rowOff>0</xdr:rowOff>
    </xdr:from>
    <xdr:to>
      <xdr:col>6</xdr:col>
      <xdr:colOff>266700</xdr:colOff>
      <xdr:row>2</xdr:row>
      <xdr:rowOff>97155</xdr:rowOff>
    </xdr:to>
    <xdr:pic>
      <xdr:nvPicPr>
        <xdr:cNvPr id="21" name="Graphique 20" descr="Maiso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0544175" y="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2655125</xdr:colOff>
      <xdr:row>44</xdr:row>
      <xdr:rowOff>25400</xdr:rowOff>
    </xdr:from>
    <xdr:to>
      <xdr:col>1</xdr:col>
      <xdr:colOff>3562540</xdr:colOff>
      <xdr:row>49</xdr:row>
      <xdr:rowOff>96766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125" y="19088100"/>
          <a:ext cx="911225" cy="887341"/>
        </a:xfrm>
        <a:prstGeom prst="rect">
          <a:avLst/>
        </a:prstGeom>
      </xdr:spPr>
    </xdr:pic>
    <xdr:clientData/>
  </xdr:twoCellAnchor>
  <xdr:twoCellAnchor editAs="oneCell">
    <xdr:from>
      <xdr:col>2</xdr:col>
      <xdr:colOff>1360674</xdr:colOff>
      <xdr:row>44</xdr:row>
      <xdr:rowOff>81982</xdr:rowOff>
    </xdr:from>
    <xdr:to>
      <xdr:col>4</xdr:col>
      <xdr:colOff>206668</xdr:colOff>
      <xdr:row>48</xdr:row>
      <xdr:rowOff>139719</xdr:rowOff>
    </xdr:to>
    <xdr:pic>
      <xdr:nvPicPr>
        <xdr:cNvPr id="13" name="Graphiqu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7443974" y="19144682"/>
          <a:ext cx="1420284" cy="723852"/>
        </a:xfrm>
        <a:prstGeom prst="rect">
          <a:avLst/>
        </a:prstGeom>
      </xdr:spPr>
    </xdr:pic>
    <xdr:clientData/>
  </xdr:twoCellAnchor>
  <xdr:twoCellAnchor editAs="oneCell">
    <xdr:from>
      <xdr:col>1</xdr:col>
      <xdr:colOff>4446773</xdr:colOff>
      <xdr:row>44</xdr:row>
      <xdr:rowOff>28812</xdr:rowOff>
    </xdr:from>
    <xdr:to>
      <xdr:col>1</xdr:col>
      <xdr:colOff>5349868</xdr:colOff>
      <xdr:row>49</xdr:row>
      <xdr:rowOff>132693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81773" y="19091512"/>
          <a:ext cx="895475" cy="92557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44</xdr:row>
      <xdr:rowOff>50800</xdr:rowOff>
    </xdr:from>
    <xdr:to>
      <xdr:col>1</xdr:col>
      <xdr:colOff>1801221</xdr:colOff>
      <xdr:row>48</xdr:row>
      <xdr:rowOff>45787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DFF0B1D0-E8BA-457E-A48D-70AC3F7E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9107150"/>
          <a:ext cx="1705971" cy="65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outlinePr showOutlineSymbols="0"/>
  </sheetPr>
  <dimension ref="A1:B29"/>
  <sheetViews>
    <sheetView showGridLines="0" showRowColHeaders="0" showOutlineSymbols="0" topLeftCell="A7" zoomScale="67" zoomScaleNormal="67" zoomScalePageLayoutView="50" workbookViewId="0"/>
  </sheetViews>
  <sheetFormatPr baseColWidth="10" defaultRowHeight="12.5" x14ac:dyDescent="0.25"/>
  <cols>
    <col min="1" max="1" width="102.81640625" style="2" customWidth="1"/>
    <col min="2" max="2" width="148.453125" style="20" customWidth="1"/>
  </cols>
  <sheetData>
    <row r="1" spans="1:2" x14ac:dyDescent="0.25">
      <c r="A1"/>
    </row>
    <row r="2" spans="1:2" ht="13" x14ac:dyDescent="0.25">
      <c r="A2" s="21"/>
      <c r="B2" s="116"/>
    </row>
    <row r="3" spans="1:2" x14ac:dyDescent="0.25">
      <c r="B3" s="117"/>
    </row>
    <row r="4" spans="1:2" ht="13" x14ac:dyDescent="0.3">
      <c r="A4" s="19"/>
      <c r="B4" s="117"/>
    </row>
    <row r="5" spans="1:2" x14ac:dyDescent="0.25">
      <c r="A5" s="15"/>
      <c r="B5" s="117"/>
    </row>
    <row r="6" spans="1:2" x14ac:dyDescent="0.25">
      <c r="A6" s="25"/>
      <c r="B6" s="117"/>
    </row>
    <row r="7" spans="1:2" x14ac:dyDescent="0.25">
      <c r="A7" s="24"/>
      <c r="B7" s="117"/>
    </row>
    <row r="8" spans="1:2" x14ac:dyDescent="0.25">
      <c r="A8" s="24"/>
    </row>
    <row r="9" spans="1:2" x14ac:dyDescent="0.25">
      <c r="A9" s="26"/>
    </row>
    <row r="10" spans="1:2" x14ac:dyDescent="0.25">
      <c r="A10" s="26"/>
      <c r="B10" s="117"/>
    </row>
    <row r="11" spans="1:2" x14ac:dyDescent="0.25">
      <c r="B11" s="117"/>
    </row>
    <row r="12" spans="1:2" x14ac:dyDescent="0.25">
      <c r="A12" s="23"/>
      <c r="B12" s="117"/>
    </row>
    <row r="13" spans="1:2" ht="13" x14ac:dyDescent="0.3">
      <c r="A13" s="14"/>
    </row>
    <row r="14" spans="1:2" x14ac:dyDescent="0.25">
      <c r="A14" s="23"/>
      <c r="B14" s="117"/>
    </row>
    <row r="15" spans="1:2" x14ac:dyDescent="0.25">
      <c r="A15" s="23"/>
      <c r="B15" s="117"/>
    </row>
    <row r="16" spans="1:2" x14ac:dyDescent="0.25">
      <c r="A16" s="23"/>
      <c r="B16" s="117"/>
    </row>
    <row r="17" spans="1:1" x14ac:dyDescent="0.25">
      <c r="A17" s="7"/>
    </row>
    <row r="18" spans="1:1" ht="13" x14ac:dyDescent="0.3">
      <c r="A18" s="14"/>
    </row>
    <row r="19" spans="1:1" x14ac:dyDescent="0.25">
      <c r="A19" s="23"/>
    </row>
    <row r="20" spans="1:1" x14ac:dyDescent="0.25">
      <c r="A20" s="23"/>
    </row>
    <row r="21" spans="1:1" x14ac:dyDescent="0.25">
      <c r="A21" s="23"/>
    </row>
    <row r="22" spans="1:1" x14ac:dyDescent="0.25">
      <c r="A22" s="18"/>
    </row>
    <row r="23" spans="1:1" ht="13" x14ac:dyDescent="0.3">
      <c r="A23" s="17"/>
    </row>
    <row r="24" spans="1:1" x14ac:dyDescent="0.25">
      <c r="A24" s="23"/>
    </row>
    <row r="25" spans="1:1" x14ac:dyDescent="0.25">
      <c r="A25" s="23"/>
    </row>
    <row r="26" spans="1:1" x14ac:dyDescent="0.25">
      <c r="A26" s="7"/>
    </row>
    <row r="27" spans="1:1" ht="13" x14ac:dyDescent="0.3">
      <c r="A27" s="14"/>
    </row>
    <row r="28" spans="1:1" x14ac:dyDescent="0.25">
      <c r="A28" s="22"/>
    </row>
    <row r="29" spans="1:1" x14ac:dyDescent="0.25">
      <c r="A29" s="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120" orientation="landscape" r:id="rId1"/>
  <headerFooter>
    <oddFooter>&amp;L&amp;G&amp;CVersion janvier 2019 du référentiel&amp;R&amp;G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RemettreAZeroToutesDonnees">
                <anchor moveWithCells="1" sizeWithCells="1">
                  <from>
                    <xdr:col>0</xdr:col>
                    <xdr:colOff>952500</xdr:colOff>
                    <xdr:row>52</xdr:row>
                    <xdr:rowOff>107950</xdr:rowOff>
                  </from>
                  <to>
                    <xdr:col>0</xdr:col>
                    <xdr:colOff>3441700</xdr:colOff>
                    <xdr:row>57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outlinePr showOutlineSymbols="0"/>
    <pageSetUpPr fitToPage="1"/>
  </sheetPr>
  <dimension ref="A1:F77"/>
  <sheetViews>
    <sheetView showGridLines="0" showRowColHeaders="0" showOutlineSymbols="0" zoomScale="90" zoomScaleNormal="90" workbookViewId="0">
      <selection activeCell="B118" sqref="B118"/>
    </sheetView>
  </sheetViews>
  <sheetFormatPr baseColWidth="10" defaultRowHeight="12.5" x14ac:dyDescent="0.25"/>
  <cols>
    <col min="1" max="1" width="11.453125" style="1"/>
    <col min="2" max="2" width="98.81640625" style="2" customWidth="1"/>
    <col min="3" max="3" width="16.81640625" customWidth="1"/>
    <col min="4" max="4" width="8.54296875" customWidth="1"/>
    <col min="5" max="5" width="11" bestFit="1" customWidth="1"/>
    <col min="6" max="6" width="8" bestFit="1" customWidth="1"/>
  </cols>
  <sheetData>
    <row r="1" spans="1:6" ht="37.5" thickBot="1" x14ac:dyDescent="0.3">
      <c r="A1" s="103"/>
      <c r="B1" s="102" t="s">
        <v>325</v>
      </c>
      <c r="C1" s="105"/>
      <c r="D1" s="43" t="s">
        <v>114</v>
      </c>
      <c r="E1" s="43" t="s">
        <v>112</v>
      </c>
      <c r="F1" s="43" t="s">
        <v>113</v>
      </c>
    </row>
    <row r="2" spans="1:6" ht="19" thickBot="1" x14ac:dyDescent="0.3">
      <c r="A2" s="11" t="s">
        <v>168</v>
      </c>
      <c r="B2" s="29" t="s">
        <v>1</v>
      </c>
      <c r="C2" s="29" t="s">
        <v>230</v>
      </c>
      <c r="D2" s="39">
        <f>COUNTIF(C3:C18,D1)</f>
        <v>0</v>
      </c>
      <c r="E2" s="39">
        <f>COUNTIF(C3:C18,E1)</f>
        <v>0</v>
      </c>
      <c r="F2" s="39">
        <f>COUNTIF(C3:C18,F1)</f>
        <v>0</v>
      </c>
    </row>
    <row r="3" spans="1:6" ht="26.25" customHeight="1" x14ac:dyDescent="0.3">
      <c r="A3" s="33">
        <v>149</v>
      </c>
      <c r="B3" s="140" t="s">
        <v>144</v>
      </c>
      <c r="C3" s="76"/>
      <c r="D3" s="39"/>
      <c r="E3" s="39"/>
      <c r="F3" s="39"/>
    </row>
    <row r="4" spans="1:6" ht="26.25" customHeight="1" x14ac:dyDescent="0.3">
      <c r="A4" s="34">
        <v>150</v>
      </c>
      <c r="B4" s="141" t="s">
        <v>58</v>
      </c>
      <c r="C4" s="76"/>
      <c r="D4" s="39"/>
      <c r="E4" s="39"/>
      <c r="F4" s="39"/>
    </row>
    <row r="5" spans="1:6" ht="26.25" customHeight="1" x14ac:dyDescent="0.3">
      <c r="A5" s="34">
        <v>151</v>
      </c>
      <c r="B5" s="141" t="s">
        <v>143</v>
      </c>
      <c r="C5" s="76"/>
      <c r="D5" s="39"/>
      <c r="E5" s="39"/>
      <c r="F5" s="39"/>
    </row>
    <row r="6" spans="1:6" ht="26.25" customHeight="1" x14ac:dyDescent="0.3">
      <c r="A6" s="34">
        <v>152</v>
      </c>
      <c r="B6" s="141" t="s">
        <v>10</v>
      </c>
      <c r="C6" s="76"/>
      <c r="D6" s="39"/>
      <c r="E6" s="39"/>
      <c r="F6" s="39"/>
    </row>
    <row r="7" spans="1:6" ht="26.25" customHeight="1" x14ac:dyDescent="0.3">
      <c r="A7" s="34">
        <v>153</v>
      </c>
      <c r="B7" s="141" t="s">
        <v>59</v>
      </c>
      <c r="C7" s="76"/>
      <c r="D7" s="39"/>
      <c r="E7" s="39"/>
      <c r="F7" s="39"/>
    </row>
    <row r="8" spans="1:6" ht="26.25" customHeight="1" x14ac:dyDescent="0.3">
      <c r="A8" s="34">
        <v>154</v>
      </c>
      <c r="B8" s="141" t="s">
        <v>145</v>
      </c>
      <c r="C8" s="76"/>
      <c r="D8" s="39"/>
      <c r="E8" s="39"/>
      <c r="F8" s="39"/>
    </row>
    <row r="9" spans="1:6" ht="26.25" customHeight="1" x14ac:dyDescent="0.3">
      <c r="A9" s="34">
        <v>155</v>
      </c>
      <c r="B9" s="141" t="s">
        <v>146</v>
      </c>
      <c r="C9" s="76"/>
      <c r="D9" s="39"/>
      <c r="E9" s="39"/>
      <c r="F9" s="39"/>
    </row>
    <row r="10" spans="1:6" ht="26.25" customHeight="1" x14ac:dyDescent="0.3">
      <c r="A10" s="34">
        <v>156</v>
      </c>
      <c r="B10" s="141" t="s">
        <v>44</v>
      </c>
      <c r="C10" s="76"/>
      <c r="D10" s="39"/>
      <c r="E10" s="39"/>
      <c r="F10" s="39"/>
    </row>
    <row r="11" spans="1:6" ht="26.25" customHeight="1" x14ac:dyDescent="0.3">
      <c r="A11" s="34">
        <v>157</v>
      </c>
      <c r="B11" s="141" t="s">
        <v>147</v>
      </c>
      <c r="C11" s="76"/>
      <c r="D11" s="39"/>
      <c r="E11" s="39"/>
      <c r="F11" s="39"/>
    </row>
    <row r="12" spans="1:6" ht="26.25" customHeight="1" x14ac:dyDescent="0.3">
      <c r="A12" s="34">
        <v>158</v>
      </c>
      <c r="B12" s="141" t="s">
        <v>148</v>
      </c>
      <c r="C12" s="76"/>
      <c r="D12" s="39"/>
      <c r="E12" s="39"/>
      <c r="F12" s="39"/>
    </row>
    <row r="13" spans="1:6" ht="26.25" customHeight="1" x14ac:dyDescent="0.3">
      <c r="A13" s="34">
        <v>159</v>
      </c>
      <c r="B13" s="141" t="s">
        <v>149</v>
      </c>
      <c r="C13" s="76"/>
      <c r="D13" s="39"/>
      <c r="E13" s="39"/>
      <c r="F13" s="39"/>
    </row>
    <row r="14" spans="1:6" ht="26.25" customHeight="1" x14ac:dyDescent="0.3">
      <c r="A14" s="34">
        <v>160</v>
      </c>
      <c r="B14" s="141" t="s">
        <v>150</v>
      </c>
      <c r="C14" s="76"/>
      <c r="D14" s="39"/>
      <c r="E14" s="39"/>
      <c r="F14" s="39"/>
    </row>
    <row r="15" spans="1:6" ht="26.25" customHeight="1" x14ac:dyDescent="0.3">
      <c r="A15" s="75">
        <v>161</v>
      </c>
      <c r="B15" s="142" t="s">
        <v>215</v>
      </c>
      <c r="C15" s="76"/>
      <c r="D15" s="39"/>
      <c r="E15" s="39"/>
      <c r="F15" s="39"/>
    </row>
    <row r="16" spans="1:6" ht="26.25" customHeight="1" x14ac:dyDescent="0.3">
      <c r="A16" s="35">
        <v>162</v>
      </c>
      <c r="B16" s="142" t="s">
        <v>221</v>
      </c>
      <c r="C16" s="76"/>
      <c r="D16" s="39"/>
      <c r="E16" s="39"/>
      <c r="F16" s="39"/>
    </row>
    <row r="17" spans="1:6" ht="26.25" customHeight="1" x14ac:dyDescent="0.3">
      <c r="A17" s="35">
        <v>163</v>
      </c>
      <c r="B17" s="143"/>
      <c r="C17" s="76"/>
      <c r="D17" s="39"/>
      <c r="E17" s="39"/>
      <c r="F17" s="39"/>
    </row>
    <row r="18" spans="1:6" ht="26.25" customHeight="1" thickBot="1" x14ac:dyDescent="0.35">
      <c r="A18" s="63">
        <v>164</v>
      </c>
      <c r="B18" s="144"/>
      <c r="C18" s="76"/>
      <c r="D18" s="39"/>
      <c r="E18" s="39"/>
      <c r="F18" s="39"/>
    </row>
    <row r="19" spans="1:6" ht="19" thickBot="1" x14ac:dyDescent="0.3">
      <c r="A19" s="38" t="s">
        <v>168</v>
      </c>
      <c r="B19" s="29" t="s">
        <v>0</v>
      </c>
      <c r="C19" s="28" t="s">
        <v>230</v>
      </c>
      <c r="D19" s="39">
        <f>COUNTIF(C20:C35,D1)</f>
        <v>0</v>
      </c>
      <c r="E19" s="39">
        <f>COUNTIF(C20:C35,E1)</f>
        <v>0</v>
      </c>
      <c r="F19" s="39">
        <f>COUNTIF(C20:C35,F1)</f>
        <v>0</v>
      </c>
    </row>
    <row r="20" spans="1:6" ht="26.25" customHeight="1" x14ac:dyDescent="0.3">
      <c r="A20" s="33">
        <v>165</v>
      </c>
      <c r="B20" s="145" t="s">
        <v>155</v>
      </c>
      <c r="C20" s="76"/>
      <c r="D20" s="39"/>
      <c r="E20" s="39"/>
      <c r="F20" s="39"/>
    </row>
    <row r="21" spans="1:6" ht="26.25" customHeight="1" x14ac:dyDescent="0.3">
      <c r="A21" s="34">
        <v>166</v>
      </c>
      <c r="B21" s="146" t="s">
        <v>156</v>
      </c>
      <c r="C21" s="76"/>
      <c r="D21" s="39"/>
      <c r="E21" s="39"/>
      <c r="F21" s="39"/>
    </row>
    <row r="22" spans="1:6" ht="26.25" customHeight="1" x14ac:dyDescent="0.3">
      <c r="A22" s="34">
        <v>167</v>
      </c>
      <c r="B22" s="146" t="s">
        <v>157</v>
      </c>
      <c r="C22" s="76"/>
      <c r="D22" s="39"/>
      <c r="E22" s="39"/>
      <c r="F22" s="39"/>
    </row>
    <row r="23" spans="1:6" ht="26.25" customHeight="1" x14ac:dyDescent="0.3">
      <c r="A23" s="34">
        <v>168</v>
      </c>
      <c r="B23" s="146" t="s">
        <v>158</v>
      </c>
      <c r="C23" s="76"/>
      <c r="D23" s="39"/>
      <c r="E23" s="39"/>
      <c r="F23" s="39"/>
    </row>
    <row r="24" spans="1:6" ht="26.25" customHeight="1" x14ac:dyDescent="0.3">
      <c r="A24" s="34">
        <v>169</v>
      </c>
      <c r="B24" s="146" t="s">
        <v>159</v>
      </c>
      <c r="C24" s="76"/>
      <c r="D24" s="39"/>
      <c r="E24" s="39"/>
      <c r="F24" s="39"/>
    </row>
    <row r="25" spans="1:6" ht="26.25" customHeight="1" x14ac:dyDescent="0.3">
      <c r="A25" s="34">
        <v>170</v>
      </c>
      <c r="B25" s="146" t="s">
        <v>160</v>
      </c>
      <c r="C25" s="76"/>
      <c r="D25" s="39"/>
      <c r="E25" s="39"/>
      <c r="F25" s="39"/>
    </row>
    <row r="26" spans="1:6" ht="26.25" customHeight="1" x14ac:dyDescent="0.3">
      <c r="A26" s="34">
        <v>171</v>
      </c>
      <c r="B26" s="146" t="s">
        <v>161</v>
      </c>
      <c r="C26" s="76"/>
      <c r="D26" s="39"/>
      <c r="E26" s="39"/>
      <c r="F26" s="39"/>
    </row>
    <row r="27" spans="1:6" ht="26.25" customHeight="1" x14ac:dyDescent="0.3">
      <c r="A27" s="34">
        <v>172</v>
      </c>
      <c r="B27" s="146" t="s">
        <v>162</v>
      </c>
      <c r="C27" s="76"/>
      <c r="D27" s="39"/>
      <c r="E27" s="39"/>
      <c r="F27" s="39"/>
    </row>
    <row r="28" spans="1:6" ht="26.25" customHeight="1" x14ac:dyDescent="0.3">
      <c r="A28" s="34">
        <v>173</v>
      </c>
      <c r="B28" s="146" t="s">
        <v>163</v>
      </c>
      <c r="C28" s="76"/>
      <c r="D28" s="39"/>
      <c r="E28" s="39"/>
      <c r="F28" s="39"/>
    </row>
    <row r="29" spans="1:6" ht="26.25" customHeight="1" x14ac:dyDescent="0.3">
      <c r="A29" s="34">
        <v>174</v>
      </c>
      <c r="B29" s="146" t="s">
        <v>164</v>
      </c>
      <c r="C29" s="76"/>
      <c r="D29" s="39"/>
      <c r="E29" s="39"/>
      <c r="F29" s="39"/>
    </row>
    <row r="30" spans="1:6" ht="26.25" customHeight="1" x14ac:dyDescent="0.3">
      <c r="A30" s="34">
        <v>175</v>
      </c>
      <c r="B30" s="146" t="s">
        <v>151</v>
      </c>
      <c r="C30" s="76"/>
      <c r="D30" s="39"/>
      <c r="E30" s="39"/>
      <c r="F30" s="39"/>
    </row>
    <row r="31" spans="1:6" ht="26.25" customHeight="1" x14ac:dyDescent="0.3">
      <c r="A31" s="34">
        <v>176</v>
      </c>
      <c r="B31" s="147" t="s">
        <v>165</v>
      </c>
      <c r="C31" s="76"/>
      <c r="D31" s="39"/>
      <c r="E31" s="39"/>
      <c r="F31" s="39"/>
    </row>
    <row r="32" spans="1:6" ht="26.25" customHeight="1" x14ac:dyDescent="0.3">
      <c r="A32" s="34">
        <v>177</v>
      </c>
      <c r="B32" s="147" t="s">
        <v>166</v>
      </c>
      <c r="C32" s="76"/>
      <c r="D32" s="39"/>
      <c r="E32" s="39"/>
      <c r="F32" s="39"/>
    </row>
    <row r="33" spans="1:6" ht="26.25" customHeight="1" x14ac:dyDescent="0.3">
      <c r="A33" s="35">
        <v>178</v>
      </c>
      <c r="B33" s="147" t="s">
        <v>224</v>
      </c>
      <c r="C33" s="76"/>
      <c r="D33" s="39"/>
      <c r="E33" s="39"/>
      <c r="F33" s="39"/>
    </row>
    <row r="34" spans="1:6" ht="26.25" customHeight="1" x14ac:dyDescent="0.3">
      <c r="A34" s="35">
        <v>179</v>
      </c>
      <c r="B34" s="148"/>
      <c r="C34" s="76"/>
      <c r="D34" s="39"/>
      <c r="E34" s="39"/>
      <c r="F34" s="39"/>
    </row>
    <row r="35" spans="1:6" ht="26.25" customHeight="1" thickBot="1" x14ac:dyDescent="0.35">
      <c r="A35" s="35">
        <v>180</v>
      </c>
      <c r="B35" s="149"/>
      <c r="C35" s="76"/>
      <c r="D35" s="39"/>
      <c r="E35" s="39"/>
      <c r="F35" s="39"/>
    </row>
    <row r="36" spans="1:6" ht="19" thickBot="1" x14ac:dyDescent="0.5">
      <c r="A36" s="8" t="s">
        <v>168</v>
      </c>
      <c r="B36" s="27" t="s">
        <v>2</v>
      </c>
      <c r="C36" s="29" t="s">
        <v>230</v>
      </c>
      <c r="D36" s="39">
        <f>COUNTIF(C37:C49,D1)</f>
        <v>0</v>
      </c>
      <c r="E36" s="39">
        <f>COUNTIF(C37:C49,E1)</f>
        <v>0</v>
      </c>
      <c r="F36" s="39">
        <f>COUNTIF(C37:C49,F1)</f>
        <v>0</v>
      </c>
    </row>
    <row r="37" spans="1:6" ht="26.25" customHeight="1" x14ac:dyDescent="0.3">
      <c r="A37" s="34">
        <v>181</v>
      </c>
      <c r="B37" s="145" t="s">
        <v>74</v>
      </c>
      <c r="C37" s="76"/>
      <c r="D37" s="39"/>
      <c r="E37" s="39"/>
      <c r="F37" s="39"/>
    </row>
    <row r="38" spans="1:6" ht="26.25" customHeight="1" x14ac:dyDescent="0.3">
      <c r="A38" s="34">
        <v>182</v>
      </c>
      <c r="B38" s="146" t="s">
        <v>60</v>
      </c>
      <c r="C38" s="76"/>
      <c r="D38" s="39"/>
      <c r="E38" s="39"/>
      <c r="F38" s="39"/>
    </row>
    <row r="39" spans="1:6" ht="26.25" customHeight="1" x14ac:dyDescent="0.3">
      <c r="A39" s="34">
        <v>183</v>
      </c>
      <c r="B39" s="146" t="s">
        <v>45</v>
      </c>
      <c r="C39" s="76"/>
      <c r="D39" s="39"/>
      <c r="E39" s="39"/>
      <c r="F39" s="39"/>
    </row>
    <row r="40" spans="1:6" ht="26.25" customHeight="1" x14ac:dyDescent="0.3">
      <c r="A40" s="34">
        <v>184</v>
      </c>
      <c r="B40" s="146" t="s">
        <v>46</v>
      </c>
      <c r="C40" s="76"/>
      <c r="D40" s="39"/>
      <c r="E40" s="39"/>
      <c r="F40" s="39"/>
    </row>
    <row r="41" spans="1:6" ht="26.25" customHeight="1" x14ac:dyDescent="0.3">
      <c r="A41" s="34">
        <v>185</v>
      </c>
      <c r="B41" s="146" t="s">
        <v>47</v>
      </c>
      <c r="C41" s="76"/>
      <c r="D41" s="39"/>
      <c r="E41" s="39"/>
      <c r="F41" s="39"/>
    </row>
    <row r="42" spans="1:6" ht="26.25" customHeight="1" x14ac:dyDescent="0.3">
      <c r="A42" s="34">
        <v>186</v>
      </c>
      <c r="B42" s="146" t="s">
        <v>152</v>
      </c>
      <c r="C42" s="76"/>
      <c r="D42" s="39"/>
      <c r="E42" s="39"/>
      <c r="F42" s="39"/>
    </row>
    <row r="43" spans="1:6" ht="26.25" customHeight="1" x14ac:dyDescent="0.3">
      <c r="A43" s="34">
        <v>187</v>
      </c>
      <c r="B43" s="146" t="s">
        <v>48</v>
      </c>
      <c r="C43" s="76"/>
      <c r="D43" s="39"/>
      <c r="E43" s="39"/>
      <c r="F43" s="39"/>
    </row>
    <row r="44" spans="1:6" ht="26.25" customHeight="1" x14ac:dyDescent="0.3">
      <c r="A44" s="34">
        <v>188</v>
      </c>
      <c r="B44" s="147" t="s">
        <v>153</v>
      </c>
      <c r="C44" s="76"/>
      <c r="D44" s="39"/>
      <c r="E44" s="39"/>
      <c r="F44" s="39"/>
    </row>
    <row r="45" spans="1:6" ht="26.25" customHeight="1" x14ac:dyDescent="0.3">
      <c r="A45" s="34">
        <v>189</v>
      </c>
      <c r="B45" s="146" t="s">
        <v>57</v>
      </c>
      <c r="C45" s="76"/>
      <c r="D45" s="39"/>
      <c r="E45" s="39"/>
      <c r="F45" s="39"/>
    </row>
    <row r="46" spans="1:6" ht="26.25" customHeight="1" x14ac:dyDescent="0.3">
      <c r="A46" s="34">
        <v>190</v>
      </c>
      <c r="B46" s="146" t="s">
        <v>154</v>
      </c>
      <c r="C46" s="76"/>
      <c r="D46" s="39"/>
      <c r="E46" s="39"/>
      <c r="F46" s="39"/>
    </row>
    <row r="47" spans="1:6" ht="26.25" customHeight="1" x14ac:dyDescent="0.3">
      <c r="A47" s="35">
        <v>191</v>
      </c>
      <c r="B47" s="146" t="s">
        <v>223</v>
      </c>
      <c r="C47" s="76"/>
      <c r="D47" s="39"/>
      <c r="E47" s="39"/>
      <c r="F47" s="39"/>
    </row>
    <row r="48" spans="1:6" ht="26.25" customHeight="1" x14ac:dyDescent="0.3">
      <c r="A48" s="35">
        <v>192</v>
      </c>
      <c r="B48" s="148"/>
      <c r="C48" s="76"/>
      <c r="D48" s="39"/>
      <c r="E48" s="39"/>
      <c r="F48" s="39"/>
    </row>
    <row r="49" spans="1:6" ht="26.25" customHeight="1" thickBot="1" x14ac:dyDescent="0.35">
      <c r="A49" s="35">
        <v>193</v>
      </c>
      <c r="B49" s="149"/>
      <c r="C49" s="76"/>
      <c r="D49" s="39"/>
      <c r="E49" s="39"/>
      <c r="F49" s="39"/>
    </row>
    <row r="50" spans="1:6" ht="19" thickBot="1" x14ac:dyDescent="0.5">
      <c r="A50" s="8" t="s">
        <v>168</v>
      </c>
      <c r="B50" s="27" t="s">
        <v>92</v>
      </c>
      <c r="C50" s="29" t="s">
        <v>230</v>
      </c>
      <c r="D50" s="39">
        <f>COUNTIF(C51:C75,D1)</f>
        <v>0</v>
      </c>
      <c r="E50" s="39">
        <f>COUNTIF(C51:C75,E1)</f>
        <v>0</v>
      </c>
      <c r="F50" s="39">
        <f>COUNTIF(C51:C75,F1)</f>
        <v>0</v>
      </c>
    </row>
    <row r="51" spans="1:6" ht="26.25" customHeight="1" x14ac:dyDescent="0.3">
      <c r="A51" s="33">
        <v>194</v>
      </c>
      <c r="B51" s="145" t="s">
        <v>75</v>
      </c>
      <c r="C51" s="77"/>
      <c r="D51" s="42"/>
      <c r="E51" s="39"/>
      <c r="F51" s="39"/>
    </row>
    <row r="52" spans="1:6" ht="26.25" customHeight="1" x14ac:dyDescent="0.3">
      <c r="A52" s="34">
        <v>195</v>
      </c>
      <c r="B52" s="146" t="s">
        <v>61</v>
      </c>
      <c r="C52" s="76"/>
      <c r="D52" s="42"/>
      <c r="E52" s="39"/>
      <c r="F52" s="39"/>
    </row>
    <row r="53" spans="1:6" ht="26.25" customHeight="1" x14ac:dyDescent="0.3">
      <c r="A53" s="34">
        <v>196</v>
      </c>
      <c r="B53" s="146" t="s">
        <v>54</v>
      </c>
      <c r="C53" s="76"/>
      <c r="D53" s="42"/>
      <c r="E53" s="39"/>
      <c r="F53" s="39"/>
    </row>
    <row r="54" spans="1:6" ht="26.25" customHeight="1" x14ac:dyDescent="0.3">
      <c r="A54" s="34">
        <v>197</v>
      </c>
      <c r="B54" s="146" t="s">
        <v>50</v>
      </c>
      <c r="C54" s="76"/>
      <c r="D54" s="42"/>
      <c r="E54" s="39"/>
      <c r="F54" s="39"/>
    </row>
    <row r="55" spans="1:6" ht="26.25" customHeight="1" x14ac:dyDescent="0.3">
      <c r="A55" s="34">
        <v>198</v>
      </c>
      <c r="B55" s="146" t="s">
        <v>49</v>
      </c>
      <c r="C55" s="76"/>
      <c r="D55" s="42"/>
      <c r="E55" s="39"/>
      <c r="F55" s="39"/>
    </row>
    <row r="56" spans="1:6" ht="26.25" customHeight="1" x14ac:dyDescent="0.3">
      <c r="A56" s="34">
        <v>199</v>
      </c>
      <c r="B56" s="146" t="s">
        <v>76</v>
      </c>
      <c r="C56" s="76"/>
      <c r="D56" s="42"/>
      <c r="E56" s="39"/>
      <c r="F56" s="39"/>
    </row>
    <row r="57" spans="1:6" ht="26.25" customHeight="1" x14ac:dyDescent="0.3">
      <c r="A57" s="34">
        <v>200</v>
      </c>
      <c r="B57" s="146" t="s">
        <v>62</v>
      </c>
      <c r="C57" s="76"/>
      <c r="D57" s="42"/>
      <c r="E57" s="39"/>
      <c r="F57" s="39"/>
    </row>
    <row r="58" spans="1:6" ht="26.25" customHeight="1" x14ac:dyDescent="0.3">
      <c r="A58" s="34">
        <v>201</v>
      </c>
      <c r="B58" s="146" t="s">
        <v>51</v>
      </c>
      <c r="C58" s="76"/>
      <c r="D58" s="42"/>
      <c r="E58" s="39"/>
      <c r="F58" s="39"/>
    </row>
    <row r="59" spans="1:6" ht="26.25" customHeight="1" x14ac:dyDescent="0.3">
      <c r="A59" s="34">
        <v>202</v>
      </c>
      <c r="B59" s="146" t="s">
        <v>63</v>
      </c>
      <c r="C59" s="76"/>
      <c r="D59" s="4"/>
    </row>
    <row r="60" spans="1:6" ht="26.25" customHeight="1" x14ac:dyDescent="0.3">
      <c r="A60" s="34">
        <v>203</v>
      </c>
      <c r="B60" s="146" t="s">
        <v>77</v>
      </c>
      <c r="C60" s="76"/>
      <c r="D60" s="4"/>
    </row>
    <row r="61" spans="1:6" ht="26.25" customHeight="1" x14ac:dyDescent="0.3">
      <c r="A61" s="34">
        <v>204</v>
      </c>
      <c r="B61" s="146" t="s">
        <v>52</v>
      </c>
      <c r="C61" s="76"/>
      <c r="D61" s="4"/>
    </row>
    <row r="62" spans="1:6" ht="26.25" customHeight="1" x14ac:dyDescent="0.3">
      <c r="A62" s="34">
        <v>205</v>
      </c>
      <c r="B62" s="150" t="s">
        <v>78</v>
      </c>
      <c r="C62" s="76"/>
      <c r="D62" s="6"/>
    </row>
    <row r="63" spans="1:6" ht="26.25" customHeight="1" x14ac:dyDescent="0.3">
      <c r="A63" s="34">
        <v>206</v>
      </c>
      <c r="B63" s="146" t="s">
        <v>64</v>
      </c>
      <c r="C63" s="76"/>
      <c r="D63" s="4"/>
    </row>
    <row r="64" spans="1:6" ht="26.25" customHeight="1" x14ac:dyDescent="0.3">
      <c r="A64" s="34">
        <v>207</v>
      </c>
      <c r="B64" s="150" t="s">
        <v>53</v>
      </c>
      <c r="C64" s="76"/>
      <c r="D64" s="6"/>
    </row>
    <row r="65" spans="1:6" ht="26.25" customHeight="1" x14ac:dyDescent="0.3">
      <c r="A65" s="34">
        <v>208</v>
      </c>
      <c r="B65" s="146" t="s">
        <v>66</v>
      </c>
      <c r="C65" s="76"/>
      <c r="D65" s="4"/>
    </row>
    <row r="66" spans="1:6" ht="26.25" customHeight="1" x14ac:dyDescent="0.3">
      <c r="A66" s="34">
        <v>209</v>
      </c>
      <c r="B66" s="150" t="s">
        <v>65</v>
      </c>
      <c r="C66" s="76"/>
      <c r="D66" s="6"/>
    </row>
    <row r="67" spans="1:6" ht="26.25" customHeight="1" x14ac:dyDescent="0.3">
      <c r="A67" s="34">
        <v>210</v>
      </c>
      <c r="B67" s="146" t="s">
        <v>55</v>
      </c>
      <c r="C67" s="76"/>
      <c r="D67" s="4"/>
    </row>
    <row r="68" spans="1:6" ht="26.25" customHeight="1" x14ac:dyDescent="0.3">
      <c r="A68" s="34">
        <v>211</v>
      </c>
      <c r="B68" s="150" t="s">
        <v>56</v>
      </c>
      <c r="C68" s="76"/>
      <c r="D68" s="6"/>
    </row>
    <row r="69" spans="1:6" ht="26.25" customHeight="1" x14ac:dyDescent="0.3">
      <c r="A69" s="34">
        <v>212</v>
      </c>
      <c r="B69" s="146" t="s">
        <v>167</v>
      </c>
      <c r="C69" s="76"/>
      <c r="D69" s="4"/>
    </row>
    <row r="70" spans="1:6" ht="26.25" customHeight="1" x14ac:dyDescent="0.3">
      <c r="A70" s="34">
        <v>213</v>
      </c>
      <c r="B70" s="146" t="s">
        <v>216</v>
      </c>
      <c r="C70" s="76"/>
    </row>
    <row r="71" spans="1:6" ht="26.25" customHeight="1" x14ac:dyDescent="0.3">
      <c r="A71" s="34">
        <v>214</v>
      </c>
      <c r="B71" s="146" t="s">
        <v>225</v>
      </c>
      <c r="C71" s="76"/>
    </row>
    <row r="72" spans="1:6" ht="26.25" customHeight="1" x14ac:dyDescent="0.3">
      <c r="A72" s="34">
        <v>215</v>
      </c>
      <c r="B72" s="146" t="s">
        <v>222</v>
      </c>
      <c r="C72" s="76"/>
    </row>
    <row r="73" spans="1:6" ht="26.25" customHeight="1" x14ac:dyDescent="0.3">
      <c r="A73" s="34">
        <v>216</v>
      </c>
      <c r="B73" s="152" t="s">
        <v>359</v>
      </c>
      <c r="C73" s="76"/>
    </row>
    <row r="74" spans="1:6" ht="26.25" customHeight="1" x14ac:dyDescent="0.3">
      <c r="A74" s="34">
        <v>217</v>
      </c>
      <c r="B74" s="151"/>
      <c r="C74" s="76"/>
    </row>
    <row r="75" spans="1:6" ht="26.25" customHeight="1" thickBot="1" x14ac:dyDescent="0.35">
      <c r="A75" s="36">
        <v>218</v>
      </c>
      <c r="B75" s="151"/>
      <c r="C75" s="78"/>
    </row>
    <row r="77" spans="1:6" x14ac:dyDescent="0.25">
      <c r="B77" s="173"/>
      <c r="C77" s="173"/>
      <c r="D77" s="173"/>
      <c r="E77" s="173"/>
      <c r="F77" s="173"/>
    </row>
  </sheetData>
  <mergeCells count="1">
    <mergeCell ref="B77:F77"/>
  </mergeCells>
  <conditionalFormatting sqref="C3:C75">
    <cfRule type="containsText" dxfId="0" priority="1" operator="containsText" text="Maitrisé">
      <formula>NOT(ISERROR(SEARCH("Maitrisé",C3)))</formula>
    </cfRule>
  </conditionalFormatting>
  <dataValidations count="1">
    <dataValidation type="list" allowBlank="1" showInputMessage="1" showErrorMessage="1" sqref="C3:C18 C20:C35 C37:C49 C51:C75" xr:uid="{00000000-0002-0000-0900-000000000000}">
      <formula1>$D$1:$F$1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0" orientation="portrait" r:id="rId1"/>
  <headerFooter>
    <oddHeader>&amp;R&amp;D</oddHeader>
    <oddFooter>&amp;L&amp;G&amp;CVersion janvier 2019 du référentiel &amp;R&amp;G</oddFooter>
  </headerFooter>
  <rowBreaks count="1" manualBreakCount="1">
    <brk id="49" max="5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outlinePr showOutlineSymbols="0"/>
  </sheetPr>
  <dimension ref="A1:E123"/>
  <sheetViews>
    <sheetView showGridLines="0" showRowColHeaders="0" showOutlineSymbols="0" showWhiteSpace="0" zoomScale="50" zoomScaleNormal="50" zoomScalePageLayoutView="80" workbookViewId="0">
      <pane ySplit="1" topLeftCell="A2" activePane="bottomLeft" state="frozen"/>
      <selection pane="bottomLeft" sqref="A1:E1"/>
    </sheetView>
  </sheetViews>
  <sheetFormatPr baseColWidth="10" defaultRowHeight="12.5" x14ac:dyDescent="0.25"/>
  <cols>
    <col min="1" max="1" width="110.81640625" style="2" customWidth="1"/>
    <col min="2" max="2" width="25.81640625" style="2" customWidth="1"/>
    <col min="3" max="3" width="23.1796875" customWidth="1"/>
    <col min="4" max="4" width="20.453125" customWidth="1"/>
    <col min="5" max="5" width="24.453125" customWidth="1"/>
  </cols>
  <sheetData>
    <row r="1" spans="1:5" ht="19" thickBot="1" x14ac:dyDescent="0.3">
      <c r="A1" s="174" t="s">
        <v>228</v>
      </c>
      <c r="B1" s="175"/>
      <c r="C1" s="175"/>
      <c r="D1" s="175"/>
      <c r="E1" s="176"/>
    </row>
    <row r="2" spans="1:5" ht="18" customHeight="1" thickBot="1" x14ac:dyDescent="0.3">
      <c r="A2" s="12" t="s">
        <v>3</v>
      </c>
      <c r="B2" s="12" t="s">
        <v>1</v>
      </c>
      <c r="C2" s="12" t="s">
        <v>205</v>
      </c>
      <c r="D2" s="12" t="s">
        <v>206</v>
      </c>
      <c r="E2" s="12" t="s">
        <v>207</v>
      </c>
    </row>
    <row r="3" spans="1:5" ht="26.25" customHeight="1" thickBot="1" x14ac:dyDescent="0.3">
      <c r="A3" s="10" t="s">
        <v>93</v>
      </c>
      <c r="B3" s="177" t="str">
        <f>CONCATENATE(IF('Compétences Accueil'!C3="Maitrisé",'Compétences Accueil'!B3,""),CHAR(10),IF('Compétences Accueil'!C4="Maitrisé",'Compétences Accueil'!B4,""),CHAR(10),IF('Compétences Accueil'!C5="Maitrisé",'Compétences Accueil'!B5,""),CHAR(10),IF('Compétences Accueil'!C6="Maitrisé",'Compétences Accueil'!B6,""),CHAR(10),IF('Compétences Accueil'!C7="Maitrisé",'Compétences Accueil'!B7,""),CHAR(10),IF('Compétences Accueil'!C8="Maitrisé",'Compétences Accueil'!B8,""),CHAR(10),IF('Compétences Accueil'!C9="Maitrisé",'Compétences Accueil'!B9,""),CHAR(10),IF('Compétences Accueil'!C10="Maitrisé",'Compétences Accueil'!B10,""),CHAR(10),IF('Compétences Accueil'!C11="Maitrisé",'Compétences Accueil'!B11,""),CHAR(10),IF('Compétences Accueil'!C12="Maitrisé",'Compétences Accueil'!B12,""),CHAR(10),IF('Compétences Accueil'!C13="Maitrisé",'Compétences Accueil'!B13,""),CHAR(10),IF('Compétences Accueil'!C14="Maitrisé",'Compétences Accueil'!B14,""),CHAR(10),IF('Compétences Accueil'!C15="Maitrisé",'Compétences Accueil'!B15,""),CHAR(10),IF('Compétences Accueil'!C16="Maitrisé",'Compétences Accueil'!#REF!,""),CHAR(10),IF('Compétences Accueil'!C17="Maitrisé",'Compétences Accueil'!B17,""), CHAR(10),IF('Compétences Accueil'!C18="Maitrisé",'Compétences Accueil'!B18,""))</f>
        <v xml:space="preserve">
</v>
      </c>
      <c r="C3" s="180" t="str">
        <f>CONCATENATE(IF('Compétences Accueil'!C20="Maitrisé",'Compétences Accueil'!B20,""),CHAR(10),IF('Compétences Accueil'!C21="Maitrisé",'Compétences Accueil'!B21,""),CHAR(10),IF('Compétences Accueil'!C22="Maitrisé",'Compétences Accueil'!B22,""),CHAR(10),IF('Compétences Accueil'!C23="Maitrisé",'Compétences Accueil'!B23,""),CHAR(10),IF('Compétences Accueil'!C24="Maitrisé",'Compétences Accueil'!B24,""),CHAR(10),IF('Compétences Accueil'!C25="Maitrisé",'Compétences Accueil'!B25,""),CHAR(10),IF('Compétences Accueil'!C26="Maitrisé",'Compétences Accueil'!B26,""),CHAR(10),IF('Compétences Accueil'!C27="Maitrisé",'Compétences Accueil'!B27,""),CHAR(10),IF('Compétences Accueil'!C28="Maitrisé",'Compétences Accueil'!B28,""),CHAR(10),IF('Compétences Accueil'!C29="Maitrisé",'Compétences Accueil'!B29,""),CHAR(10),IF('Compétences Accueil'!C30="Maitrisé",'Compétences Accueil'!B30,""),CHAR(10),IF('Compétences Accueil'!C31="Maitrisé",'Compétences Accueil'!B31,""),CHAR(10),IF('Compétences Accueil'!C32="Maitrisé",'Compétences Accueil'!B32,""),CHAR(10),IF('Compétences Accueil'!C33="Maitrisé",'Compétences Accueil'!B33,""),CHAR(10),IF('Compétences Accueil'!C34="Maitrisé",'Compétences Accueil'!B34,""),CHAR(10),IF('Compétences Accueil'!C35="Maitrisé",'Compétences Accueil'!B35,""),CHAR(10),IF('Compétences Accueil'!C37="Maitrisé",'Compétences Accueil'!B37,""), CHAR(10),IF('Compétences Accueil'!C38="Maitrisé",'Compétences Accueil'!B38,""))</f>
        <v xml:space="preserve">
</v>
      </c>
      <c r="D3" s="183" t="str">
        <f>CONCATENATE(IF('Compétences Accueil'!C40="Maitrisé",'Compétences Accueil'!B40,""),CHAR(10),IF('Compétences Accueil'!C41="Maitrisé",'Compétences Accueil'!B41,""),CHAR(10),IF('Compétences Accueil'!C42="Maitrisé",'Compétences Accueil'!B42,""),CHAR(10),IF('Compétences Accueil'!C43="Maitrisé",'Compétences Accueil'!B43,""),CHAR(10),IF('Compétences Accueil'!C44="Maitrisé",'Compétences Accueil'!B44,""),CHAR(10),IF('Compétences Accueil'!C45="Maitrisé",'Compétences Accueil'!B45,""),CHAR(10),IF('Compétences Accueil'!C46="Maitrisé",'Compétences Accueil'!B46,""),CHAR(10),IF('Compétences Accueil'!C47="Maitrisé",'Compétences Accueil'!B47,""),CHAR(10),IF('Compétences Accueil'!C48="Maitrisé",'Compétences Accueil'!B48,""),CHAR(10),IF('Compétences Accueil'!C49="Maitrisé",'Compétences Accueil'!B49,""),CHAR(10),IF('Compétences Accueil'!C50="Maitrisé",'Compétences Accueil'!B50,""),CHAR(10),IF('Compétences Accueil'!C51="Maitrisé",'Compétences Accueil'!B51,""),CHAR(10),IF('Compétences Accueil'!C52="Maitrisé",'Compétences Accueil'!B52,""),CHAR(10),IF('Compétences Accueil'!C53="Maitrisé",'Compétences Accueil'!B53,""),CHAR(10),IF('Compétences Accueil'!C55="Maitrisé",'Compétences Accueil'!B55,""))</f>
        <v xml:space="preserve">
</v>
      </c>
      <c r="E3" s="180" t="str">
        <f>CONCATENATE(IF('Compétences Accueil'!C58="Maitrisé",'Compétences Accueil'!B57,""),CHAR(10),IF('Compétences Accueil'!C59="Maitrisé",'Compétences Accueil'!B58,""),CHAR(10),IF('Compétences Accueil'!C60="Maitrisé",'Compétences Accueil'!B59,""),CHAR(10),IF('Compétences Accueil'!C61="Maitrisé",'Compétences Accueil'!B60,""),CHAR(10),IF('Compétences Accueil'!C62="Maitrisé",'Compétences Accueil'!B61,""),CHAR(10),IF('Compétences Accueil'!C63="Maitrisé",'Compétences Accueil'!B62,""),CHAR(10),IF('Compétences Accueil'!C64="Maitrisé",'Compétences Accueil'!B63,""),CHAR(10),IF('Compétences Accueil'!C65="Maitrisé",'Compétences Accueil'!B64,""),CHAR(10),IF('Compétences Accueil'!C66="Maitrisé",'Compétences Accueil'!B65,""),CHAR(10),IF('Compétences Accueil'!C67="Maitrisé",'Compétences Accueil'!B66,""),CHAR(10),IF('Compétences Accueil'!C68="Maitrisé",'Compétences Accueil'!B67,""),CHAR(10),IF('Compétences Accueil'!C69="Maitrisé",'Compétences Accueil'!B68,""),CHAR(10),IF('Compétences Accueil'!C70="Maitrisé",'Compétences Accueil'!B69,""),CHAR(10),IF('Compétences Accueil'!C71="Maitrisé",'Compétences Accueil'!B70,""),CHAR(10),IF('Compétences Accueil'!C72="Maitrisé",'Compétences Accueil'!B71,""),CHAR(10),IF('Compétences Accueil'!C73="Maitrisé",'Compétences Accueil'!B72,""),CHAR(10),IF('Compétences Accueil'!C74="Maitrisé",'Compétences Accueil'!B73,""),CHAR(10),IF('Compétences Accueil'!C75="Maitrisé",'Compétences Accueil'!B74,""),CHAR(10),IF('Compétences Accueil'!C76="Maitrisé",'Compétences Accueil'!B75,""),CHAR(10),IF('Compétences Accueil'!C77="Maitrisé",'Compétences Accueil'!B76,""),CHAR(10),IF('Compétences Accueil'!C78="Maitrisé",'Compétences Accueil'!B78,""),CHAR(10),IF('Compétences Accueil'!C79="Maitrisé",'Compétences Accueil'!B79,""),CHAR(10),IF('Compétences Accueil'!C80="Maitrisé",'Compétences Accueil'!B80,""))</f>
        <v xml:space="preserve">
</v>
      </c>
    </row>
    <row r="4" spans="1:5" ht="36" customHeight="1" x14ac:dyDescent="0.25">
      <c r="A4" s="186" t="str">
        <f>IF('Activité Accueil'!C5="","",CONCATENATE(IF(OR('Activité Accueil'!C5="Ne fonctionne pas",'Activité Accueil'!C5="Fonctionne mal",'Activité Accueil'!C5="Fonctionne inégalement"),"",'Activité Accueil'!B5),CHAR(10),IF(OR('Activité Accueil'!C6="Ne fonctionne pas",'Activité Accueil'!C6="Fonctionne mal",'Activité Accueil'!C6="Fonctionne inégalement"),"",'Activité Accueil'!B6),CHAR(10),IF(OR('Activité Accueil'!C7="Ne fonctionne pas",'Activité Accueil'!C7="Fonctionne mal",'Activité Accueil'!C7="Fonctionne inégalement"),"",'Activité Accueil'!B7),CHAR(10),IF(OR('Activité Accueil'!C8="Ne fonctionne pas",'Activité Accueil'!C8="Fonctionne mal",'Activité Accueil'!C8="Fonctionne inégalement"),"",'Activité Accueil'!B8),CHAR(10),IF(OR('Activité Accueil'!C9="Ne fonctionne pas",'Activité Accueil'!C9="Fonctionne mal",'Activité Accueil'!C9="Fonctionne inégalement"),"",'Activité Accueil'!B9 )))</f>
        <v/>
      </c>
      <c r="B4" s="178"/>
      <c r="C4" s="181"/>
      <c r="D4" s="184"/>
      <c r="E4" s="181"/>
    </row>
    <row r="5" spans="1:5" x14ac:dyDescent="0.25">
      <c r="A5" s="187"/>
      <c r="B5" s="178"/>
      <c r="C5" s="181"/>
      <c r="D5" s="184"/>
      <c r="E5" s="181"/>
    </row>
    <row r="6" spans="1:5" x14ac:dyDescent="0.25">
      <c r="A6" s="187"/>
      <c r="B6" s="178"/>
      <c r="C6" s="181"/>
      <c r="D6" s="184"/>
      <c r="E6" s="181"/>
    </row>
    <row r="7" spans="1:5" x14ac:dyDescent="0.25">
      <c r="A7" s="187"/>
      <c r="B7" s="178"/>
      <c r="C7" s="181"/>
      <c r="D7" s="184"/>
      <c r="E7" s="181"/>
    </row>
    <row r="8" spans="1:5" ht="12.75" customHeight="1" thickBot="1" x14ac:dyDescent="0.3">
      <c r="A8" s="188"/>
      <c r="B8" s="178"/>
      <c r="C8" s="181"/>
      <c r="D8" s="184"/>
      <c r="E8" s="181"/>
    </row>
    <row r="9" spans="1:5" ht="13.5" thickBot="1" x14ac:dyDescent="0.3">
      <c r="A9" s="10" t="s">
        <v>197</v>
      </c>
      <c r="B9" s="178"/>
      <c r="C9" s="181"/>
      <c r="D9" s="184"/>
      <c r="E9" s="181"/>
    </row>
    <row r="10" spans="1:5" ht="12.75" customHeight="1" x14ac:dyDescent="0.25">
      <c r="A10" s="186" t="str">
        <f>IF('Activité Accueil'!C11="","",CONCATENATE(IF(OR('Activité Accueil'!C11="Ne fonctionne pas",'Activité Accueil'!C11="Fonctionne mal",'Activité Accueil'!C11="Fonctionne inégalement"),"",'Activité Accueil'!B11),CHAR(10),IF(OR('Activité Accueil'!C12="Ne fonctionne pas",'Activité Accueil'!C12="Fonctionne mal",'Activité Accueil'!C12="Fonctionne inégalement"),"",'Activité Accueil'!B12),CHAR(10),IF(OR('Activité Accueil'!C13="Ne fonctionne pas",'Activité Accueil'!C13="Fonctionne mal",'Activité Accueil'!C13="Fonctionne inégalement"),"",'Activité Accueil'!B13),CHAR(10),IF(OR('Activité Accueil'!C14="Ne fonctionne pas",'Activité Accueil'!C14="Fonctionne mal",'Activité Accueil'!C14="Fonctionne inégalement"),"",'Activité Accueil'!B14),CHAR(10),IF(OR('Activité Accueil'!C15="Ne fonctionne pas",'Activité Accueil'!C15="Fonctionne mal",'Activité Accueil'!C15="Fonctionne inégalement"),"",'Activité Accueil'!B15 )))</f>
        <v/>
      </c>
      <c r="B10" s="178"/>
      <c r="C10" s="181"/>
      <c r="D10" s="184"/>
      <c r="E10" s="181"/>
    </row>
    <row r="11" spans="1:5" x14ac:dyDescent="0.25">
      <c r="A11" s="187"/>
      <c r="B11" s="178"/>
      <c r="C11" s="181"/>
      <c r="D11" s="184"/>
      <c r="E11" s="181"/>
    </row>
    <row r="12" spans="1:5" x14ac:dyDescent="0.25">
      <c r="A12" s="187"/>
      <c r="B12" s="178"/>
      <c r="C12" s="181"/>
      <c r="D12" s="184"/>
      <c r="E12" s="181"/>
    </row>
    <row r="13" spans="1:5" x14ac:dyDescent="0.25">
      <c r="A13" s="187"/>
      <c r="B13" s="178"/>
      <c r="C13" s="181"/>
      <c r="D13" s="184"/>
      <c r="E13" s="181"/>
    </row>
    <row r="14" spans="1:5" ht="46.5" customHeight="1" thickBot="1" x14ac:dyDescent="0.3">
      <c r="A14" s="188"/>
      <c r="B14" s="178"/>
      <c r="C14" s="181"/>
      <c r="D14" s="184"/>
      <c r="E14" s="181"/>
    </row>
    <row r="15" spans="1:5" ht="13.5" thickBot="1" x14ac:dyDescent="0.3">
      <c r="A15" s="10" t="s">
        <v>82</v>
      </c>
      <c r="B15" s="178"/>
      <c r="C15" s="181"/>
      <c r="D15" s="184"/>
      <c r="E15" s="181"/>
    </row>
    <row r="16" spans="1:5" ht="60" customHeight="1" x14ac:dyDescent="0.25">
      <c r="A16" s="186" t="str">
        <f>IF('Activité Accueil'!C17="","",CONCATENATE(IF(OR('Activité Accueil'!C17="Ne fonctionne pas",'Activité Accueil'!C17="Fonctionne mal",'Activité Accueil'!C17="Fonctionne inégalement"),"",'Activité Accueil'!B17),CHAR(10),IF(OR('Activité Accueil'!C18="Ne fonctionne pas",'Activité Accueil'!C18="Fonctionne mal",'Activité Accueil'!C18="Fonctionne inégalement"),"",'Activité Accueil'!B18),CHAR(10),IF(OR('Activité Accueil'!C19="Ne fonctionne pas",'Activité Accueil'!C19="Fonctionne mal",'Activité Accueil'!C19="Fonctionne inégalement"),"",'Activité Accueil'!B19),CHAR(10),IF(OR('Activité Accueil'!C20="Ne fonctionne pas",'Activité Accueil'!C20="Fonctionne mal",'Activité Accueil'!C20="Fonctionne inégalement"),"",'Activité Accueil'!B20),CHAR(10),IF(OR('Activité Accueil'!C21="Ne fonctionne pas",'Activité Accueil'!C21="Fonctionne mal",'Activité Accueil'!C21="Fonctionne inégalement"),"",'Activité Accueil'!B21 )))</f>
        <v/>
      </c>
      <c r="B16" s="178"/>
      <c r="C16" s="181"/>
      <c r="D16" s="184"/>
      <c r="E16" s="181"/>
    </row>
    <row r="17" spans="1:5" x14ac:dyDescent="0.25">
      <c r="A17" s="187"/>
      <c r="B17" s="178"/>
      <c r="C17" s="181"/>
      <c r="D17" s="184"/>
      <c r="E17" s="181"/>
    </row>
    <row r="18" spans="1:5" x14ac:dyDescent="0.25">
      <c r="A18" s="187"/>
      <c r="B18" s="178"/>
      <c r="C18" s="181"/>
      <c r="D18" s="184"/>
      <c r="E18" s="181"/>
    </row>
    <row r="19" spans="1:5" ht="25.5" customHeight="1" thickBot="1" x14ac:dyDescent="0.3">
      <c r="A19" s="187"/>
      <c r="B19" s="178"/>
      <c r="C19" s="181"/>
      <c r="D19" s="184"/>
      <c r="E19" s="181"/>
    </row>
    <row r="20" spans="1:5" ht="1.5" hidden="1" customHeight="1" thickBot="1" x14ac:dyDescent="0.3">
      <c r="A20" s="188"/>
      <c r="B20" s="178"/>
      <c r="C20" s="181"/>
      <c r="D20" s="184"/>
      <c r="E20" s="181"/>
    </row>
    <row r="21" spans="1:5" ht="13.5" thickBot="1" x14ac:dyDescent="0.3">
      <c r="A21" s="10" t="s">
        <v>83</v>
      </c>
      <c r="B21" s="178"/>
      <c r="C21" s="181"/>
      <c r="D21" s="184"/>
      <c r="E21" s="181"/>
    </row>
    <row r="22" spans="1:5" ht="12.75" customHeight="1" x14ac:dyDescent="0.25">
      <c r="A22" s="186" t="str">
        <f>IF('Activité Accueil'!C23="","",CONCATENATE(IF(OR('Activité Accueil'!C23="Ne fonctionne pas",'Activité Accueil'!C23="Fonctionne mal",'Activité Accueil'!C23="Fonctionne inégalement"),"",'Activité Accueil'!B23),CHAR(10),IF(OR('Activité Accueil'!C24="Ne fonctionne pas",'Activité Accueil'!C24="Fonctionne mal",'Activité Accueil'!C24="Fonctionne inégalement"),"",'Activité Accueil'!B24),CHAR(10),IF(OR('Activité Accueil'!C25="Ne fonctionne pas",'Activité Accueil'!C25="Fonctionne mal",'Activité Accueil'!C25="Fonctionne inégalement"),"",'Activité Accueil'!B25),CHAR(10),IF(OR('Activité Accueil'!C26="Ne fonctionne pas",'Activité Accueil'!C26="Fonctionne mal",'Activité Accueil'!C26="Fonctionne inégalement"),"",'Activité Accueil'!B26),CHAR(10),IF(OR('Activité Accueil'!C27="Ne fonctionne pas",'Activité Accueil'!C27="Fonctionne mal",'Activité Accueil'!C27="Fonctionne inégalement"),"",'Activité Accueil'!B27 )))</f>
        <v/>
      </c>
      <c r="B22" s="178"/>
      <c r="C22" s="181"/>
      <c r="D22" s="184"/>
      <c r="E22" s="181"/>
    </row>
    <row r="23" spans="1:5" x14ac:dyDescent="0.25">
      <c r="A23" s="187"/>
      <c r="B23" s="178"/>
      <c r="C23" s="181"/>
      <c r="D23" s="184"/>
      <c r="E23" s="181"/>
    </row>
    <row r="24" spans="1:5" x14ac:dyDescent="0.25">
      <c r="A24" s="187"/>
      <c r="B24" s="178"/>
      <c r="C24" s="181"/>
      <c r="D24" s="184"/>
      <c r="E24" s="181"/>
    </row>
    <row r="25" spans="1:5" x14ac:dyDescent="0.25">
      <c r="A25" s="187"/>
      <c r="B25" s="178"/>
      <c r="C25" s="181"/>
      <c r="D25" s="184"/>
      <c r="E25" s="181"/>
    </row>
    <row r="26" spans="1:5" ht="22.5" customHeight="1" thickBot="1" x14ac:dyDescent="0.3">
      <c r="A26" s="188"/>
      <c r="B26" s="178"/>
      <c r="C26" s="181"/>
      <c r="D26" s="184"/>
      <c r="E26" s="181"/>
    </row>
    <row r="27" spans="1:5" ht="13.5" thickBot="1" x14ac:dyDescent="0.3">
      <c r="A27" s="10" t="s">
        <v>84</v>
      </c>
      <c r="B27" s="178"/>
      <c r="C27" s="181"/>
      <c r="D27" s="184"/>
      <c r="E27" s="181"/>
    </row>
    <row r="28" spans="1:5" ht="12.75" customHeight="1" x14ac:dyDescent="0.25">
      <c r="A28" s="186" t="str">
        <f>IF('Activité Accueil'!C29="","",CONCATENATE(IF(OR('Activité Accueil'!C29="Ne fonctionne pas",'Activité Accueil'!C29="Fonctionne mal",'Activité Accueil'!C29="Fonctionne inégalement"),"",'Activité Accueil'!B29),CHAR(10),IF(OR('Activité Accueil'!C30="Ne fonctionne pas",'Activité Accueil'!C30="Fonctionne mal",'Activité Accueil'!C30="Fonctionne inégalement"),"",'Activité Accueil'!B30),CHAR(10),IF(OR('Activité Accueil'!C31="Ne fonctionne pas",'Activité Accueil'!C31="Fonctionne mal",'Activité Accueil'!C31="Fonctionne inégalement"),"",'Activité Accueil'!B31),CHAR(10),IF(OR('Activité Accueil'!C32="Ne fonctionne pas",'Activité Accueil'!C32="Fonctionne mal",'Activité Accueil'!C32="Fonctionne inégalement"),"",'Activité Accueil'!B32),CHAR(10),IF(OR('Activité Accueil'!C33="Ne fonctionne pas",'Activité Accueil'!C33="Fonctionne mal",'Activité Accueil'!C33="Fonctionne inégalement"),"",'Activité Accueil'!B33 )))</f>
        <v/>
      </c>
      <c r="B28" s="178"/>
      <c r="C28" s="181"/>
      <c r="D28" s="184"/>
      <c r="E28" s="181"/>
    </row>
    <row r="29" spans="1:5" x14ac:dyDescent="0.25">
      <c r="A29" s="187"/>
      <c r="B29" s="178"/>
      <c r="C29" s="181"/>
      <c r="D29" s="184"/>
      <c r="E29" s="181"/>
    </row>
    <row r="30" spans="1:5" x14ac:dyDescent="0.25">
      <c r="A30" s="187"/>
      <c r="B30" s="178"/>
      <c r="C30" s="181"/>
      <c r="D30" s="184"/>
      <c r="E30" s="181"/>
    </row>
    <row r="31" spans="1:5" x14ac:dyDescent="0.25">
      <c r="A31" s="187"/>
      <c r="B31" s="178"/>
      <c r="C31" s="181"/>
      <c r="D31" s="184"/>
      <c r="E31" s="181"/>
    </row>
    <row r="32" spans="1:5" ht="42.75" customHeight="1" thickBot="1" x14ac:dyDescent="0.3">
      <c r="A32" s="188"/>
      <c r="B32" s="178"/>
      <c r="C32" s="181"/>
      <c r="D32" s="184"/>
      <c r="E32" s="181"/>
    </row>
    <row r="33" spans="1:5" ht="13.5" thickBot="1" x14ac:dyDescent="0.3">
      <c r="A33" s="10" t="s">
        <v>198</v>
      </c>
      <c r="B33" s="178"/>
      <c r="C33" s="181"/>
      <c r="D33" s="184"/>
      <c r="E33" s="181"/>
    </row>
    <row r="34" spans="1:5" ht="12.75" customHeight="1" x14ac:dyDescent="0.25">
      <c r="A34" s="186" t="str">
        <f>IF('Activité Accueil'!C35="","",CONCATENATE(IF(OR('Activité Accueil'!C35="Ne fonctionne pas",'Activité Accueil'!C35="Fonctionne mal",'Activité Accueil'!C35="Fonctionne inégalement"),"",'Activité Accueil'!B35),CHAR(10),IF(OR('Activité Accueil'!C36="Ne fonctionne pas",'Activité Accueil'!C36="Fonctionne mal",'Activité Accueil'!C36="Fonctionne inégalement"),"",'Activité Accueil'!B36),CHAR(10),IF(OR('Activité Accueil'!C37="Ne fonctionne pas",'Activité Accueil'!C37="Fonctionne mal",'Activité Accueil'!C37="Fonctionne inégalement"),"",'Activité Accueil'!B37),CHAR(10),IF(OR('Activité Accueil'!C38="Ne fonctionne pas",'Activité Accueil'!C38="Fonctionne mal",'Activité Accueil'!C38="Fonctionne inégalement"),"",'Activité Accueil'!B38),CHAR(10),IF(OR('Activité Accueil'!C39="Ne fonctionne pas",'Activité Accueil'!C39="Fonctionne mal",'Activité Accueil'!C39="Fonctionne inégalement"),"",'Activité Accueil'!B39 )))</f>
        <v/>
      </c>
      <c r="B34" s="178"/>
      <c r="C34" s="181"/>
      <c r="D34" s="184"/>
      <c r="E34" s="181"/>
    </row>
    <row r="35" spans="1:5" x14ac:dyDescent="0.25">
      <c r="A35" s="187"/>
      <c r="B35" s="178"/>
      <c r="C35" s="181"/>
      <c r="D35" s="184"/>
      <c r="E35" s="181"/>
    </row>
    <row r="36" spans="1:5" x14ac:dyDescent="0.25">
      <c r="A36" s="187"/>
      <c r="B36" s="178"/>
      <c r="C36" s="181"/>
      <c r="D36" s="184"/>
      <c r="E36" s="181"/>
    </row>
    <row r="37" spans="1:5" x14ac:dyDescent="0.25">
      <c r="A37" s="187"/>
      <c r="B37" s="178"/>
      <c r="C37" s="181"/>
      <c r="D37" s="184"/>
      <c r="E37" s="181"/>
    </row>
    <row r="38" spans="1:5" ht="73.5" customHeight="1" thickBot="1" x14ac:dyDescent="0.3">
      <c r="A38" s="188"/>
      <c r="B38" s="179"/>
      <c r="C38" s="182"/>
      <c r="D38" s="185"/>
      <c r="E38" s="182"/>
    </row>
    <row r="39" spans="1:5" ht="19" thickBot="1" x14ac:dyDescent="0.3">
      <c r="A39" s="174" t="s">
        <v>228</v>
      </c>
      <c r="B39" s="175"/>
      <c r="C39" s="175"/>
      <c r="D39" s="175"/>
      <c r="E39" s="176"/>
    </row>
    <row r="40" spans="1:5" ht="14.5" thickBot="1" x14ac:dyDescent="0.3">
      <c r="A40" s="122" t="s">
        <v>85</v>
      </c>
      <c r="B40" s="122" t="s">
        <v>1</v>
      </c>
      <c r="C40" s="122" t="s">
        <v>205</v>
      </c>
      <c r="D40" s="122" t="s">
        <v>206</v>
      </c>
      <c r="E40" s="122" t="s">
        <v>207</v>
      </c>
    </row>
    <row r="41" spans="1:5" ht="20.149999999999999" customHeight="1" thickBot="1" x14ac:dyDescent="0.3">
      <c r="A41" s="123" t="s">
        <v>86</v>
      </c>
      <c r="B41" s="180" t="str">
        <f>CONCATENATE(IF('Compétences Accompagnement'!C3="Maitrisé",'Compétences Accompagnement'!B3,""),CHAR(10),IF('Compétences Accompagnement'!C4="Maitrisé",'Compétences Accompagnement'!B4,""),CHAR(10),IF('Compétences Accompagnement'!C5="Maitrisé",'Compétences Accompagnement'!B5,""),CHAR(10),IF('Compétences Accompagnement'!C6="Maitrisé",'Compétences Accompagnement'!B6,""),CHAR(10),IF('Compétences Accompagnement'!C7="Maitrisé",'Compétences Accompagnement'!B7,""),CHAR(10),IF('Compétences Accompagnement'!C8="Maitrisé",'Compétences Accompagnement'!B8,""),CHAR(10),IF('Compétences Accompagnement'!C9="Maitrisé",'Compétences Accompagnement'!B9,""),CHAR(10),IF('Compétences Accompagnement'!C10="Maitrisé",'Compétences Accompagnement'!B10,""),CHAR(10),IF('Compétences Accompagnement'!C11="Maitrisé",'Compétences Accompagnement'!B11,""),CHAR(10),IF('Compétences Accompagnement'!C12="Maitrisé",'Compétences Accompagnement'!B12,""),CHAR(10),IF('Compétences Accompagnement'!C13="Maitrisé",'Compétences Accompagnement'!B13,""),CHAR(10),IF('Compétences Accompagnement'!C14="Maitrisé",'Compétences Accompagnement'!B14,""),CHAR(10),IF('Compétences Accompagnement'!C15="Maitrisé",'Compétences Accompagnement'!B15,""),CHAR(10),IF('Compétences Accompagnement'!C16="Maitrisé",'Compétences Accompagnement'!B16,""), CHAR(10),IF('Compétences Accompagnement'!C17="Maitrisé",'Compétences Accompagnement'!B17,""),CHAR(10),IF('Compétences Accompagnement'!C18="Maitrisé",'Compétences Accompagnement'!B18,""))</f>
        <v xml:space="preserve">
</v>
      </c>
      <c r="C41" s="180" t="str">
        <f>CONCATENATE(IF('Compétences Accompagnement'!C20="Maitrisé",'Compétences Accompagnement'!B20,""),CHAR(10),IF('Compétences Accompagnement'!C21="Maitrisé",'Compétences Accompagnement'!B21,""),CHAR(10),IF('Compétences Accompagnement'!C22="Maitrisé",'Compétences Accompagnement'!B22,""),CHAR(10),IF('Compétences Accompagnement'!C23="Maitrisé",'Compétences Accompagnement'!B23,""),CHAR(10),IF('Compétences Accompagnement'!C24="Maitrisé",'Compétences Accompagnement'!B24,""),CHAR(10),IF('Compétences Accompagnement'!C25="Maitrisé",'Compétences Accompagnement'!B25,""),CHAR(10),IF('Compétences Accompagnement'!C26="Maitrisé",'Compétences Accompagnement'!B26,""),CHAR(10),IF('Compétences Accompagnement'!C27="Maitrisé",'Compétences Accompagnement'!B27,""),CHAR(10),IF('Compétences Accompagnement'!C28="Maitrisé",'Compétences Accompagnement'!B28,""),CHAR(10),IF('Compétences Accompagnement'!C29="Maitrisé",'Compétences Accompagnement'!B29,""),CHAR(10),IF('Compétences Accompagnement'!C30="Maitrisé",'Compétences Accompagnement'!B30,""),CHAR(10),IF('Compétences Accompagnement'!C31="Maitrisé",'Compétences Accompagnement'!B31,""),CHAR(10),IF('Compétences Accompagnement'!C32="Maitrisé",'Compétences Accompagnement'!B32,""),CHAR(10),IF('Compétences Accompagnement'!C33="Maitrisé",'Compétences Accompagnement'!B33,""),CHAR(10),IF('Compétences Accompagnement'!C37="Maitrisé",'Compétences Accompagnement'!B37,""))</f>
        <v xml:space="preserve">
</v>
      </c>
      <c r="D41" s="180" t="str">
        <f>CONCATENATE(IF('Compétences Accompagnement'!D39="Maitrisé",'Compétences Accompagnement'!B39,""),CHAR(10),IF('Compétences Accompagnement'!C40="Maitrisé",'Compétences Accompagnement'!B40,""),CHAR(10),IF('Compétences Accompagnement'!C41="Maitrisé",'Compétences Accompagnement'!B41,""),CHAR(10),IF('Compétences Accompagnement'!C42="Maitrisé",'Compétences Accompagnement'!B42,""),CHAR(10),IF('Compétences Accompagnement'!C43="Maitrisé",'Compétences Accompagnement'!B43,""),CHAR(10),IF('Compétences Accompagnement'!C44="Maitrisé",'Compétences Accompagnement'!B44,""),CHAR(10),IF('Compétences Accompagnement'!C45="Maitrisé",'Compétences Accompagnement'!B45,""),CHAR(10),IF('Compétences Accompagnement'!C46="Maitrisé",'Compétences Accompagnement'!B46,""),CHAR(10),IF('Compétences Accompagnement'!C47="Maitrisé",'Compétences Accompagnement'!B47,""),CHAR(10),IF('Compétences Accompagnement'!C48="Maitrisé",'Compétences Accompagnement'!B48,""),CHAR(10),IF('Compétences Accompagnement'!C49="Maitrisé",'Compétences Accompagnement'!B49,""),CHAR(10),IF('Compétences Accompagnement'!C50="Maitrisé",'Compétences Accompagnement'!B50,""),CHAR(10),IF('Compétences Accompagnement'!C51="Maitrisé",'Compétences Accompagnement'!B51,""),CHAR(10),IF('Compétences Accompagnement'!C52="Maitrisé",'Compétences Accompagnement'!B52,""),CHAR(10),IF('Compétences Accompagnement'!C53="Maitrisé",'Compétences Accompagnement'!B53,""),CHAR(10),IF('Compétences Accompagnement'!C54="Maitrisé",'Compétences Accompagnement'!B54,""))</f>
        <v xml:space="preserve">
</v>
      </c>
      <c r="E41" s="180" t="str">
        <f>CONCATENATE(IF('Compétences Accompagnement'!D56="Maitrisé",'Compétences Accompagnement'!B56,""),CHAR(10),IF('Compétences Accompagnement'!C57="Maitrisé",'Compétences Accompagnement'!B57,""),CHAR(10),IF('Compétences Accompagnement'!C58="Maitrisé",'Compétences Accompagnement'!B58,""),CHAR(10),IF('Compétences Accompagnement'!C59="Maitrisé",'Compétences Accompagnement'!B59,""),CHAR(10),IF('Compétences Accompagnement'!C60="Maitrisé",'Compétences Accompagnement'!B60,""),CHAR(10),IF('Compétences Accompagnement'!C61="Maitrisé",'Compétences Accompagnement'!B61,""),CHAR(10),IF('Compétences Accompagnement'!C62="Maitrisé",'Compétences Accompagnement'!B62,""),CHAR(10),IF('Compétences Accompagnement'!C63="Maitrisé",'Compétences Accompagnement'!B63,""),CHAR(10),IF('Compétences Accompagnement'!C64="Maitrisé",'Compétences Accompagnement'!B64,""),CHAR(10),IF('Compétences Accompagnement'!C65="Maitrisé",'Compétences Accompagnement'!B65,""),CHAR(10),IF('Compétences Accompagnement'!C66="Maitrisé",'Compétences Accompagnement'!B66,""),CHAR(10),IF('Compétences Accompagnement'!C67="Maitrisé",'Compétences Accompagnement'!B67,""),CHAR(10),IF('Compétences Accompagnement'!C68="Maitrisé",'Compétences Accompagnement'!B68,""),CHAR(10),IF('Compétences Accompagnement'!C69="Maitrisé",'Compétences Accompagnement'!B69,""),CHAR(10),IF('Compétences Accompagnement'!C70="Maitrisé",'Compétences Accompagnement'!B70,""),CHAR(10),IF('Compétences Accompagnement'!C71="Maitrisé",'Compétences Accompagnement'!B71,""),CHAR(10),IF('Compétences Accompagnement'!C72="Maitrisé",'Compétences Accompagnement'!B72,""),CHAR(10),IF('Compétences Accompagnement'!C73="Maitrisé",'Compétences Accompagnement'!B73,""),CHAR(10),IF('Compétences Accompagnement'!C74="Maitrisé",'Compétences Accompagnement'!B74,""),CHAR(10),IF('Compétences Accompagnement'!C75="Maitrisé",'Compétences Accompagnement'!B75,""),CHAR(10),IF('Compétences Accompagnement'!C76="Maitrisé",'Compétences Accompagnement'!B76,""),CHAR(10),IF('Compétences Accompagnement'!C77="Maitrisé",'Compétences Accompagnement'!B77,""),CHAR(10),IF('Compétences Accompagnement'!C78="Maitrisé",'Compétences Accompagnement'!B78,""),CHAR(10),IF('Compétences Accompagnement'!C79="Maitrisé",'Compétences Accompagnement'!B79,""),CHAR(10),IF('Compétences Accompagnement'!C80="Maitrisé",'Compétences Accompagnement'!B80,""),CHAR(10),IF('Compétences Accompagnement'!C81="Maitrisé",'Compétences Accompagnement'!B81,""),CHAR(10),IF('Compétences Accompagnement'!C83="Maitrisé",'Compétences Accompagnement'!B83,""))</f>
        <v xml:space="preserve">
</v>
      </c>
    </row>
    <row r="42" spans="1:5" ht="42" customHeight="1" x14ac:dyDescent="0.25">
      <c r="A42" s="186" t="str">
        <f>IF('Activité Accompagnement'!C5="","",CONCATENATE(IF(OR('Activité Accompagnement'!C5="Ne fonctionne pas",'Activité Accompagnement'!C5="Fonctionne mal",'Activité Accompagnement'!C5="Fonctionne inégalement"),"",'Activité Accompagnement'!B5),CHAR(10),IF(OR('Activité Accompagnement'!C6="Ne fonctionne pas",'Activité Accompagnement'!C6="Fonctionne mal",'Activité Accompagnement'!C6="Fonctionne inégalement"),"",'Activité Accompagnement'!B6),CHAR(10),IF(OR('Activité Accompagnement'!C7="Ne fonctionne pas",'Activité Accompagnement'!C7="Fonctionne mal",'Activité Accompagnement'!C7="Fonctionne inégalement"),"",'Activité Accompagnement'!B7),CHAR(10),IF(OR('Activité Accompagnement'!C8="Ne fonctionne pas",'Activité Accompagnement'!C8="Fonctionne mal",'Activité Accompagnement'!C8="Fonctionne inégalement"),"",'Activité Accompagnement'!B8),CHAR(10),IF(OR('Activité Accompagnement'!C9="Ne fonctionne pas",'Activité Accompagnement'!C9="Fonctionne mal",'Activité Accompagnement'!C9="Fonctionne inégalement"),"",'Activité Accompagnement'!B9)))</f>
        <v/>
      </c>
      <c r="B42" s="181"/>
      <c r="C42" s="181"/>
      <c r="D42" s="181"/>
      <c r="E42" s="181"/>
    </row>
    <row r="43" spans="1:5" x14ac:dyDescent="0.25">
      <c r="A43" s="187"/>
      <c r="B43" s="181"/>
      <c r="C43" s="181"/>
      <c r="D43" s="181"/>
      <c r="E43" s="181"/>
    </row>
    <row r="44" spans="1:5" x14ac:dyDescent="0.25">
      <c r="A44" s="187"/>
      <c r="B44" s="181"/>
      <c r="C44" s="181"/>
      <c r="D44" s="181"/>
      <c r="E44" s="181"/>
    </row>
    <row r="45" spans="1:5" x14ac:dyDescent="0.25">
      <c r="A45" s="187"/>
      <c r="B45" s="181"/>
      <c r="C45" s="181"/>
      <c r="D45" s="181"/>
      <c r="E45" s="181"/>
    </row>
    <row r="46" spans="1:5" ht="13" thickBot="1" x14ac:dyDescent="0.3">
      <c r="A46" s="188"/>
      <c r="B46" s="181"/>
      <c r="C46" s="181"/>
      <c r="D46" s="181"/>
      <c r="E46" s="181"/>
    </row>
    <row r="47" spans="1:5" ht="26.25" customHeight="1" thickBot="1" x14ac:dyDescent="0.3">
      <c r="A47" s="123" t="s">
        <v>87</v>
      </c>
      <c r="B47" s="181"/>
      <c r="C47" s="181"/>
      <c r="D47" s="181"/>
      <c r="E47" s="181"/>
    </row>
    <row r="48" spans="1:5" ht="12.75" customHeight="1" x14ac:dyDescent="0.25">
      <c r="A48" s="186" t="str">
        <f>IF('Activité Accompagnement'!C11="","",CONCATENATE(IF(OR('Activité Accompagnement'!C11="Ne fonctionne pas",'Activité Accompagnement'!C11="Fonctionne mal",'Activité Accompagnement'!C11="Fonctionne inégalement"),"",'Activité Accompagnement'!B11),CHAR(10),IF(OR('Activité Accompagnement'!C12="Ne fonctionne pas",'Activité Accompagnement'!C12="Fonctionne mal",'Activité Accompagnement'!C12="Fonctionne inégalement"),"",'Activité Accompagnement'!B12),CHAR(10),IF(OR('Activité Accompagnement'!C13="Ne fonctionne pas",'Activité Accompagnement'!C13="Fonctionne mal",'Activité Accompagnement'!C13="Fonctionne inégalement"),"",'Activité Accompagnement'!B13),CHAR(10),IF(OR('Activité Accompagnement'!C14="Ne fonctionne pas",'Activité Accompagnement'!C14="Fonctionne mal",'Activité Accompagnement'!C14="Fonctionne inégalement"),"",'Activité Accompagnement'!B14),CHAR(10),IF(OR('Activité Accompagnement'!C15="Ne fonctionne pas",'Activité Accompagnement'!C15="Fonctionne mal",'Activité Accompagnement'!C15="Fonctionne inégalement"),"",'Activité Accompagnement'!B15)))</f>
        <v/>
      </c>
      <c r="B48" s="181"/>
      <c r="C48" s="181"/>
      <c r="D48" s="181"/>
      <c r="E48" s="181"/>
    </row>
    <row r="49" spans="1:5" x14ac:dyDescent="0.25">
      <c r="A49" s="187"/>
      <c r="B49" s="181"/>
      <c r="C49" s="181"/>
      <c r="D49" s="181"/>
      <c r="E49" s="181"/>
    </row>
    <row r="50" spans="1:5" x14ac:dyDescent="0.25">
      <c r="A50" s="187"/>
      <c r="B50" s="181"/>
      <c r="C50" s="181"/>
      <c r="D50" s="181"/>
      <c r="E50" s="181"/>
    </row>
    <row r="51" spans="1:5" x14ac:dyDescent="0.25">
      <c r="A51" s="187"/>
      <c r="B51" s="181"/>
      <c r="C51" s="181"/>
      <c r="D51" s="181"/>
      <c r="E51" s="181"/>
    </row>
    <row r="52" spans="1:5" ht="39" customHeight="1" thickBot="1" x14ac:dyDescent="0.3">
      <c r="A52" s="188"/>
      <c r="B52" s="181"/>
      <c r="C52" s="181"/>
      <c r="D52" s="181"/>
      <c r="E52" s="181"/>
    </row>
    <row r="53" spans="1:5" ht="20.149999999999999" customHeight="1" thickBot="1" x14ac:dyDescent="0.3">
      <c r="A53" s="123" t="s">
        <v>88</v>
      </c>
      <c r="B53" s="181"/>
      <c r="C53" s="181"/>
      <c r="D53" s="181"/>
      <c r="E53" s="181"/>
    </row>
    <row r="54" spans="1:5" ht="12.75" customHeight="1" x14ac:dyDescent="0.25">
      <c r="A54" s="186" t="str">
        <f>IF('Activité Accompagnement'!C17="","",CONCATENATE(IF(OR('Activité Accompagnement'!C17="Ne fonctionne pas",'Activité Accompagnement'!C17="Fonctionne mal",'Activité Accompagnement'!C17="Fonctionne inégalement"),"",'Activité Accompagnement'!B17),CHAR(10),IF(OR('Activité Accompagnement'!C18="Ne fonctionne pas",'Activité Accompagnement'!C18="Fonctionne mal",'Activité Accompagnement'!C18="Fonctionne inégalement"),"",'Activité Accompagnement'!B18),CHAR(10),IF(OR('Activité Accompagnement'!C19="Ne fonctionne pas",'Activité Accompagnement'!C19="Fonctionne mal",'Activité Accompagnement'!C19="Fonctionne inégalement"),"",'Activité Accompagnement'!B19),CHAR(10),IF(OR('Activité Accompagnement'!C20="Ne fonctionne pas",'Activité Accompagnement'!C20="Fonctionne mal",'Activité Accompagnement'!C20="Fonctionne inégalement"),"",'Activité Accompagnement'!B20),CHAR(10),IF(OR('Activité Accompagnement'!C21="Ne fonctionne pas",'Activité Accompagnement'!C21="Fonctionne mal",'Activité Accompagnement'!C21="Fonctionne inégalement"),"",'Activité Accompagnement'!B21)))</f>
        <v/>
      </c>
      <c r="B54" s="181"/>
      <c r="C54" s="181"/>
      <c r="D54" s="181"/>
      <c r="E54" s="181"/>
    </row>
    <row r="55" spans="1:5" x14ac:dyDescent="0.25">
      <c r="A55" s="187"/>
      <c r="B55" s="181"/>
      <c r="C55" s="181"/>
      <c r="D55" s="181"/>
      <c r="E55" s="181"/>
    </row>
    <row r="56" spans="1:5" x14ac:dyDescent="0.25">
      <c r="A56" s="187"/>
      <c r="B56" s="181"/>
      <c r="C56" s="181"/>
      <c r="D56" s="181"/>
      <c r="E56" s="181"/>
    </row>
    <row r="57" spans="1:5" x14ac:dyDescent="0.25">
      <c r="A57" s="187"/>
      <c r="B57" s="181"/>
      <c r="C57" s="181"/>
      <c r="D57" s="181"/>
      <c r="E57" s="181"/>
    </row>
    <row r="58" spans="1:5" ht="36.75" customHeight="1" thickBot="1" x14ac:dyDescent="0.3">
      <c r="A58" s="188"/>
      <c r="B58" s="181"/>
      <c r="C58" s="181"/>
      <c r="D58" s="181"/>
      <c r="E58" s="181"/>
    </row>
    <row r="59" spans="1:5" ht="20.149999999999999" customHeight="1" thickBot="1" x14ac:dyDescent="0.3">
      <c r="A59" s="123" t="s">
        <v>89</v>
      </c>
      <c r="B59" s="181"/>
      <c r="C59" s="181"/>
      <c r="D59" s="181"/>
      <c r="E59" s="181"/>
    </row>
    <row r="60" spans="1:5" ht="12.75" customHeight="1" x14ac:dyDescent="0.25">
      <c r="A60" s="186" t="str">
        <f>IF('Activité Accompagnement'!C23="","",CONCATENATE(IF(OR('Activité Accompagnement'!C23="Ne fonctionne pas",'Activité Accompagnement'!C23="Fonctionne mal",'Activité Accompagnement'!C23="Fonctionne inégalement"),"",'Activité Accompagnement'!B23),CHAR(10),IF(OR('Activité Accompagnement'!C24="Ne fonctionne pas",'Activité Accompagnement'!C24="Fonctionne mal",'Activité Accompagnement'!C24="Fonctionne inégalement"),"",'Activité Accompagnement'!B24),CHAR(10),IF(OR('Activité Accompagnement'!C25="Ne fonctionne pas",'Activité Accompagnement'!C25="Fonctionne mal",'Activité Accompagnement'!C25="Fonctionne inégalement"),"",'Activité Accompagnement'!B25),CHAR(10),IF(OR('Activité Accompagnement'!C26="Ne fonctionne pas",'Activité Accompagnement'!C26="Fonctionne mal",'Activité Accompagnement'!C26="Fonctionne inégalement"),"",'Activité Accompagnement'!B26),CHAR(10),IF(OR('Activité Accompagnement'!C27="Ne fonctionne pas",'Activité Accompagnement'!C27="Fonctionne mal",'Activité Accompagnement'!C27="Fonctionne inégalement"),"",'Activité Accompagnement'!B27)))</f>
        <v/>
      </c>
      <c r="B60" s="181"/>
      <c r="C60" s="181"/>
      <c r="D60" s="181"/>
      <c r="E60" s="181"/>
    </row>
    <row r="61" spans="1:5" x14ac:dyDescent="0.25">
      <c r="A61" s="187"/>
      <c r="B61" s="181"/>
      <c r="C61" s="181"/>
      <c r="D61" s="181"/>
      <c r="E61" s="181"/>
    </row>
    <row r="62" spans="1:5" x14ac:dyDescent="0.25">
      <c r="A62" s="187"/>
      <c r="B62" s="181"/>
      <c r="C62" s="181"/>
      <c r="D62" s="181"/>
      <c r="E62" s="181"/>
    </row>
    <row r="63" spans="1:5" x14ac:dyDescent="0.25">
      <c r="A63" s="187"/>
      <c r="B63" s="181"/>
      <c r="C63" s="181"/>
      <c r="D63" s="181"/>
      <c r="E63" s="181"/>
    </row>
    <row r="64" spans="1:5" ht="34.5" customHeight="1" thickBot="1" x14ac:dyDescent="0.3">
      <c r="A64" s="188"/>
      <c r="B64" s="181"/>
      <c r="C64" s="181"/>
      <c r="D64" s="181"/>
      <c r="E64" s="181"/>
    </row>
    <row r="65" spans="1:5" ht="13.5" thickBot="1" x14ac:dyDescent="0.3">
      <c r="A65" s="123" t="s">
        <v>90</v>
      </c>
      <c r="B65" s="181"/>
      <c r="C65" s="181"/>
      <c r="D65" s="181"/>
      <c r="E65" s="181"/>
    </row>
    <row r="66" spans="1:5" ht="12.75" customHeight="1" x14ac:dyDescent="0.25">
      <c r="A66" s="186" t="str">
        <f>IF('Activité Accompagnement'!C29="","",CONCATENATE(IF(OR('Activité Accompagnement'!C29="Ne fonctionne pas",'Activité Accompagnement'!C29="Fonctionne mal",'Activité Accompagnement'!C29="Fonctionne inégalement"),"",'Activité Accompagnement'!B29),CHAR(10),IF(OR('Activité Accompagnement'!C30="Ne fonctionne pas",'Activité Accompagnement'!C30="Fonctionne mal",'Activité Accompagnement'!C30="Fonctionne inégalement"),"",'Activité Accompagnement'!B30),CHAR(10),IF(OR('Activité Accompagnement'!C31="Ne fonctionne pas",'Activité Accompagnement'!C31="Fonctionne mal",'Activité Accompagnement'!C31="Fonctionne inégalement"),"",'Activité Accompagnement'!B31),CHAR(10),IF(OR('Activité Accompagnement'!C32="Ne fonctionne pas",'Activité Accompagnement'!C32="Fonctionne mal",'Activité Accompagnement'!C32="Fonctionne inégalement"),"",'Activité Accompagnement'!B32),CHAR(10),IF(OR('Activité Accompagnement'!C33="Ne fonctionne pas",'Activité Accompagnement'!C33="Fonctionne mal",'Activité Accompagnement'!C33="Fonctionne inégalement"),"",'Activité Accompagnement'!B33)))</f>
        <v/>
      </c>
      <c r="B66" s="181"/>
      <c r="C66" s="181"/>
      <c r="D66" s="181"/>
      <c r="E66" s="181"/>
    </row>
    <row r="67" spans="1:5" x14ac:dyDescent="0.25">
      <c r="A67" s="187"/>
      <c r="B67" s="181"/>
      <c r="C67" s="181"/>
      <c r="D67" s="181"/>
      <c r="E67" s="181"/>
    </row>
    <row r="68" spans="1:5" x14ac:dyDescent="0.25">
      <c r="A68" s="187"/>
      <c r="B68" s="181"/>
      <c r="C68" s="181"/>
      <c r="D68" s="181"/>
      <c r="E68" s="181"/>
    </row>
    <row r="69" spans="1:5" x14ac:dyDescent="0.25">
      <c r="A69" s="187"/>
      <c r="B69" s="181"/>
      <c r="C69" s="181"/>
      <c r="D69" s="181"/>
      <c r="E69" s="181"/>
    </row>
    <row r="70" spans="1:5" ht="47.25" customHeight="1" thickBot="1" x14ac:dyDescent="0.3">
      <c r="A70" s="188"/>
      <c r="B70" s="181"/>
      <c r="C70" s="181"/>
      <c r="D70" s="181"/>
      <c r="E70" s="181"/>
    </row>
    <row r="71" spans="1:5" ht="20.149999999999999" customHeight="1" thickBot="1" x14ac:dyDescent="0.3">
      <c r="A71" s="123" t="s">
        <v>199</v>
      </c>
      <c r="B71" s="181"/>
      <c r="C71" s="181"/>
      <c r="D71" s="181"/>
      <c r="E71" s="181"/>
    </row>
    <row r="72" spans="1:5" ht="12.75" customHeight="1" x14ac:dyDescent="0.25">
      <c r="A72" s="186" t="str">
        <f>IF('Activité Accompagnement'!C35="","",CONCATENATE(IF(OR('Activité Accompagnement'!C35="Ne fonctionne pas",'Activité Accompagnement'!C35="Fonctionne mal",'Activité Accompagnement'!C35="Fonctionne inégalement"),"",'Activité Accompagnement'!B35),CHAR(10),IF(OR('Activité Accompagnement'!C36="Ne fonctionne pas",'Activité Accompagnement'!C36="Fonctionne mal",'Activité Accompagnement'!C36="Fonctionne inégalement"),"",'Activité Accompagnement'!B36),CHAR(10),IF(OR('Activité Accompagnement'!C37="Ne fonctionne pas",'Activité Accompagnement'!C37="Fonctionne mal",'Activité Accompagnement'!C37="Fonctionne inégalement"),"",'Activité Accompagnement'!B37),CHAR(10),IF(OR('Activité Accompagnement'!C38="Ne fonctionne pas",'Activité Accompagnement'!C38="Fonctionne mal",'Activité Accompagnement'!C38="Fonctionne inégalement"),"",'Activité Accompagnement'!B38),CHAR(10),IF(OR('Activité Accompagnement'!C39="Ne fonctionne pas",'Activité Accompagnement'!C39="Fonctionne mal",'Activité Accompagnement'!C39="Fonctionne inégalement"),"",'Activité Accompagnement'!B39)))</f>
        <v/>
      </c>
      <c r="B72" s="181"/>
      <c r="C72" s="181"/>
      <c r="D72" s="181"/>
      <c r="E72" s="181"/>
    </row>
    <row r="73" spans="1:5" x14ac:dyDescent="0.25">
      <c r="A73" s="187"/>
      <c r="B73" s="181"/>
      <c r="C73" s="181"/>
      <c r="D73" s="181"/>
      <c r="E73" s="181"/>
    </row>
    <row r="74" spans="1:5" x14ac:dyDescent="0.25">
      <c r="A74" s="187"/>
      <c r="B74" s="181"/>
      <c r="C74" s="181"/>
      <c r="D74" s="181"/>
      <c r="E74" s="181"/>
    </row>
    <row r="75" spans="1:5" x14ac:dyDescent="0.25">
      <c r="A75" s="187"/>
      <c r="B75" s="181"/>
      <c r="C75" s="181"/>
      <c r="D75" s="181"/>
      <c r="E75" s="181"/>
    </row>
    <row r="76" spans="1:5" ht="54.75" customHeight="1" thickBot="1" x14ac:dyDescent="0.3">
      <c r="A76" s="188"/>
      <c r="B76" s="182"/>
      <c r="C76" s="182"/>
      <c r="D76" s="182"/>
      <c r="E76" s="182"/>
    </row>
    <row r="77" spans="1:5" ht="19" thickBot="1" x14ac:dyDescent="0.3">
      <c r="A77" s="174" t="s">
        <v>228</v>
      </c>
      <c r="B77" s="175"/>
      <c r="C77" s="175"/>
      <c r="D77" s="175"/>
      <c r="E77" s="176"/>
    </row>
    <row r="78" spans="1:5" ht="14.5" thickBot="1" x14ac:dyDescent="0.3">
      <c r="A78" s="124" t="s">
        <v>94</v>
      </c>
      <c r="B78" s="124" t="s">
        <v>1</v>
      </c>
      <c r="C78" s="124" t="s">
        <v>205</v>
      </c>
      <c r="D78" s="124" t="s">
        <v>206</v>
      </c>
      <c r="E78" s="124" t="s">
        <v>207</v>
      </c>
    </row>
    <row r="79" spans="1:5" ht="20.149999999999999" customHeight="1" thickBot="1" x14ac:dyDescent="0.3">
      <c r="A79" s="125" t="s">
        <v>91</v>
      </c>
      <c r="B79" s="180" t="str">
        <f>CONCATENATE(IF('Compétences Continuité'!C3="Maitrisé",'Compétences Continuité'!B3,""),CHAR(10),IF('Compétences Continuité'!C4="Maitrisé",'Compétences Continuité'!B4,""),CHAR(10),IF('Compétences Continuité'!C5="Maitrisé",'Compétences Continuité'!B5,""),CHAR(10),IF('Compétences Continuité'!C6="Maitrisé",'Compétences Continuité'!B6,""),CHAR(10),IF('Compétences Continuité'!C7="Maitrisé",'Compétences Continuité'!B7,""),CHAR(10),IF('Compétences Continuité'!C8="Maitrisé",'Compétences Continuité'!B8,""),CHAR(10),IF('Compétences Continuité'!C9="Maitrisé",'Compétences Continuité'!B9,""),CHAR(10),IF('Compétences Continuité'!C10="Maitrisé",'Compétences Continuité'!B10,""),CHAR(10),IF('Compétences Continuité'!C11="Maitrisé",'Compétences Continuité'!B11,""),CHAR(10),IF('Compétences Continuité'!C12="Maitrisé",'Compétences Continuité'!B12,""),CHAR(10),IF('Compétences Continuité'!C13="Maitrisé",'Compétences Continuité'!B13,""),CHAR(10),IF('Compétences Continuité'!C14="Maitrisé",'Compétences Continuité'!B14,""),CHAR(10),IF('Compétences Continuité'!C15="Maitrisé",'Compétences Continuité'!B15,""),CHAR(10),IF('Compétences Continuité'!C16="Maitrisé",'Compétences Continuité'!B16,""),CHAR(10),IF('Compétences Continuité'!C17="Maitrisé",'Compétences Continuité'!B17,""),CHAR(10),IF('Compétences Continuité'!C18="Maitrisé",'Compétences Continuité'!B18,""))</f>
        <v xml:space="preserve">
</v>
      </c>
      <c r="C79" s="180" t="str">
        <f>CONCATENATE(IF('Compétences Continuité'!C20="Maitrisé",'Compétences Continuité'!B20,""),CHAR(10),IF('Compétences Continuité'!C21="Maitrisé",'Compétences Continuité'!B21,""),CHAR(10),IF('Compétences Continuité'!C22="Maitrisé",'Compétences Continuité'!B22,""),CHAR(10),IF('Compétences Continuité'!C23="Maitrisé",'Compétences Continuité'!B23,""),CHAR(10),IF('Compétences Continuité'!C24="Maitrisé",'Compétences Continuité'!B24,""),CHAR(10),IF('Compétences Continuité'!C25="Maitrisé",'Compétences Continuité'!B25,""),CHAR(10),IF('Compétences Continuité'!C26="Maitrisé",'Compétences Continuité'!B26,""),CHAR(10),IF('Compétences Continuité'!C27="Maitrisé",'Compétences Continuité'!B27,""),CHAR(10),IF('Compétences Continuité'!C28="Maitrisé",'Compétences Continuité'!B28,""),CHAR(10),IF('Compétences Continuité'!C29="Maitrisé",'Compétences Continuité'!B29,""),CHAR(10),IF('Compétences Continuité'!C30="Maitrisé",'Compétences Continuité'!B30,""),CHAR(10),IF('Compétences Continuité'!C31="Maitrisé",'Compétences Continuité'!B31,""),CHAR(10),IF('Compétences Continuité'!C32="Maitrisé",'Compétences Continuité'!B32,""),CHAR(10),IF('Compétences Continuité'!C33="Maitrisé",'Compétences Continuité'!B33,""),CHAR(10),IF('Compétences Continuité'!C34="Maitrisé",'Compétences Continuité'!B34,""),CHAR(10),IF('Compétences Continuité'!C35="Maitrisé",'Compétences Continuité'!B35,""))</f>
        <v xml:space="preserve">
</v>
      </c>
      <c r="D79" s="180" t="str">
        <f>CONCATENATE(IF('Compétences Continuité'!D37="Maitrisé",'Compétences Continuité'!B37,""),CHAR(10),IF('Compétences Continuité'!D38="Maitrisé",'Compétences Continuité'!B38,""),CHAR(10),IF('Compétences Continuité'!D39="Maitrisé",'Compétences Continuité'!B39,""),CHAR(10),IF('Compétences Continuité'!C40="Maitrisé",'Compétences Continuité'!B40,""),CHAR(10),IF('Compétences Continuité'!C41="Maitrisé",'Compétences Continuité'!B41,""),CHAR(10),IF('Compétences Continuité'!C42="Maitrisé",'Compétences Continuité'!B42,""),CHAR(10),IF('Compétences Continuité'!C43="Maitrisé",'Compétences Continuité'!B43,""),CHAR(10),IF('Compétences Continuité'!C44="Maitrisé",'Compétences Continuité'!B44,""),CHAR(10),IF('Compétences Continuité'!C45="Maitrisé",'Compétences Continuité'!B45,""),CHAR(10),IF('Compétences Continuité'!C46="Maitrisé",'Compétences Continuité'!B46,""),CHAR(10),IF('Compétences Continuité'!C47="Maitrisé",'Compétences Continuité'!B47,""),CHAR(10),IF('Compétences Continuité'!C48="Maitrisé",'Compétences Continuité'!B48,""),CHAR(10),IF('Compétences Continuité'!C49="Maitrisé",'Compétences Continuité'!B49,""))</f>
        <v xml:space="preserve">
</v>
      </c>
      <c r="E79" s="180" t="str">
        <f>CONCATENATE(IF('Compétences Continuité'!C51="Maitrisé",'Compétences Continuité'!B51,""),CHAR(10),IF('Compétences Continuité'!C52="Maitrisé",'Compétences Continuité'!B52,""),CHAR(10),IF('Compétences Continuité'!C53="Maitrisé",'Compétences Continuité'!B53,""),CHAR(10),IF('Compétences Continuité'!C54="Maitrisé",'Compétences Continuité'!B54,""),CHAR(10),IF('Compétences Continuité'!C55="Maitrisé",'Compétences Continuité'!B55,""),CHAR(10),IF('Compétences Continuité'!C56="Maitrisé",'Compétences Continuité'!B56,""),CHAR(10),IF('Compétences Continuité'!C57="Maitrisé",'Compétences Continuité'!B57,""),CHAR(10),IF('Compétences Continuité'!C58="Maitrisé",'Compétences Continuité'!B58,""),CHAR(10),IF('Compétences Continuité'!C59="Maitrisé",'Compétences Continuité'!B59,""),CHAR(10),IF('Compétences Continuité'!C60="Maitrisé",'Compétences Continuité'!B60,""),CHAR(10),IF('Compétences Continuité'!C61="Maitrisé",'Compétences Continuité'!B61,""),CHAR(10),IF('Compétences Continuité'!C62="Maitrisé",'Compétences Continuité'!B62,""),CHAR(10),IF('Compétences Continuité'!C63="Maitrisé",'Compétences Continuité'!B63,""),CHAR(10),IF('Compétences Continuité'!C64="Maitrisé",'Compétences Continuité'!B64,""),CHAR(10),IF('Compétences Continuité'!C65="Maitrisé",'Compétences Continuité'!B65,""),CHAR(10),IF('Compétences Continuité'!C66="Maitrisé",'Compétences Continuité'!B66,""),CHAR(10),IF('Compétences Continuité'!C67="Maitrisé",'Compétences Continuité'!B67,""),CHAR(10),IF('Compétences Continuité'!C68="Maitrisé",'Compétences Continuité'!B68,""),CHAR(10),IF('Compétences Continuité'!C69="Maitrisé",'Compétences Continuité'!B69,""),CHAR(10),IF('Compétences Continuité'!C70="Maitrisé",'Compétences Continuité'!B70,""),CHAR(10),IF('Compétences Continuité'!C71="Maitrisé",'Compétences Continuité'!B71,""),CHAR(10),,IF('Compétences Continuité'!C72="Maitrisé",'Compétences Continuité'!B72,""),CHAR(10),IF('Compétences Continuité'!C73="Maitrisé",'Compétences Continuité'!B73,""),CHAR(10),IF('Compétences Continuité'!C74="Maitrisé",'Compétences Continuité'!B74,""),CHAR(10),IF('Compétences Continuité'!C75="Maitrisé",'Compétences Continuité'!B75,""))</f>
        <v xml:space="preserve">
</v>
      </c>
    </row>
    <row r="80" spans="1:5" ht="12.75" customHeight="1" x14ac:dyDescent="0.25">
      <c r="A80" s="186" t="str">
        <f>IF('Activité Continuité'!C5="","",CONCATENATE(IF(OR('Activité Continuité'!C5="Ne fonctionne pas",'Activité Continuité'!C5="Fonctionne mal",'Activité Continuité'!C5="Fonctionne inégalement"),"",'Activité Continuité'!B5),CHAR(10),IF(OR('Activité Continuité'!C6="Ne fonctionne pas",'Activité Continuité'!C6="Fonctionne mal",'Activité Continuité'!C6="Fonctionne inégalement"),"",'Activité Continuité'!B6),CHAR(10),IF(OR('Activité Continuité'!C7="Ne fonctionne pas",'Activité Continuité'!C7="Fonctionne mal",'Activité Continuité'!C7="Fonctionne inégalement"),"",'Activité Continuité'!B7),CHAR(10),IF(OR('Activité Continuité'!C8="Ne fonctionne pas",'Activité Continuité'!C8="Fonctionne mal",'Activité Continuité'!C8="Fonctionne inégalement"),"",'Activité Continuité'!B8),CHAR(10),IF(OR('Activité Continuité'!C9="Ne fonctionne pas",'Activité Continuité'!C9="Fonctionne mal",'Activité Continuité'!C9="Fonctionne inégalement"),"",'Activité Continuité'!B9)))</f>
        <v/>
      </c>
      <c r="B80" s="181"/>
      <c r="C80" s="181"/>
      <c r="D80" s="181"/>
      <c r="E80" s="181"/>
    </row>
    <row r="81" spans="1:5" x14ac:dyDescent="0.25">
      <c r="A81" s="187"/>
      <c r="B81" s="181"/>
      <c r="C81" s="181"/>
      <c r="D81" s="181"/>
      <c r="E81" s="181"/>
    </row>
    <row r="82" spans="1:5" x14ac:dyDescent="0.25">
      <c r="A82" s="187"/>
      <c r="B82" s="181"/>
      <c r="C82" s="181"/>
      <c r="D82" s="181"/>
      <c r="E82" s="181"/>
    </row>
    <row r="83" spans="1:5" x14ac:dyDescent="0.25">
      <c r="A83" s="187"/>
      <c r="B83" s="181"/>
      <c r="C83" s="181"/>
      <c r="D83" s="181"/>
      <c r="E83" s="181"/>
    </row>
    <row r="84" spans="1:5" ht="63" customHeight="1" thickBot="1" x14ac:dyDescent="0.3">
      <c r="A84" s="188"/>
      <c r="B84" s="181"/>
      <c r="C84" s="181"/>
      <c r="D84" s="181"/>
      <c r="E84" s="181"/>
    </row>
    <row r="85" spans="1:5" ht="30" customHeight="1" thickBot="1" x14ac:dyDescent="0.3">
      <c r="A85" s="125" t="s">
        <v>200</v>
      </c>
      <c r="B85" s="181"/>
      <c r="C85" s="181"/>
      <c r="D85" s="181"/>
      <c r="E85" s="181"/>
    </row>
    <row r="86" spans="1:5" ht="12.75" customHeight="1" x14ac:dyDescent="0.25">
      <c r="A86" s="186" t="str">
        <f>IF('Activité Continuité'!C11="","",CONCATENATE(IF(OR('Activité Continuité'!C11="Ne fonctionne pas",'Activité Continuité'!C11="Fonctionne mal",'Activité Continuité'!C11="Fonctionne inégalement"),"",'Activité Continuité'!B11),CHAR(10),IF(OR('Activité Continuité'!C12="Ne fonctionne pas",'Activité Continuité'!C12="Fonctionne mal",'Activité Continuité'!C12="Fonctionne inégalement"),"",'Activité Continuité'!B12),CHAR(10),IF(OR('Activité Continuité'!C13="Ne fonctionne pas",'Activité Continuité'!C13="Fonctionne mal",'Activité Continuité'!C13="Fonctionne inégalement"),"",'Activité Continuité'!B13),CHAR(10),IF(OR('Activité Continuité'!C14="Ne fonctionne pas",'Activité Continuité'!C14="Fonctionne mal",'Activité Continuité'!C14="Fonctionne inégalement"),"",'Activité Continuité'!B14),CHAR(10),IF(OR('Activité Continuité'!C15="Ne fonctionne pas",'Activité Continuité'!C15="Fonctionne mal",'Activité Continuité'!C15="Fonctionne inégalement"),"",'Activité Continuité'!B15)))</f>
        <v/>
      </c>
      <c r="B86" s="181"/>
      <c r="C86" s="181"/>
      <c r="D86" s="181"/>
      <c r="E86" s="181"/>
    </row>
    <row r="87" spans="1:5" x14ac:dyDescent="0.25">
      <c r="A87" s="187"/>
      <c r="B87" s="181"/>
      <c r="C87" s="181"/>
      <c r="D87" s="181"/>
      <c r="E87" s="181"/>
    </row>
    <row r="88" spans="1:5" x14ac:dyDescent="0.25">
      <c r="A88" s="187"/>
      <c r="B88" s="181"/>
      <c r="C88" s="181"/>
      <c r="D88" s="181"/>
      <c r="E88" s="181"/>
    </row>
    <row r="89" spans="1:5" x14ac:dyDescent="0.25">
      <c r="A89" s="187"/>
      <c r="B89" s="181"/>
      <c r="C89" s="181"/>
      <c r="D89" s="181"/>
      <c r="E89" s="181"/>
    </row>
    <row r="90" spans="1:5" ht="56.25" customHeight="1" thickBot="1" x14ac:dyDescent="0.3">
      <c r="A90" s="188"/>
      <c r="B90" s="181"/>
      <c r="C90" s="181"/>
      <c r="D90" s="181"/>
      <c r="E90" s="181"/>
    </row>
    <row r="91" spans="1:5" ht="20.149999999999999" customHeight="1" thickBot="1" x14ac:dyDescent="0.3">
      <c r="A91" s="126" t="s">
        <v>201</v>
      </c>
      <c r="B91" s="181"/>
      <c r="C91" s="181"/>
      <c r="D91" s="181"/>
      <c r="E91" s="181"/>
    </row>
    <row r="92" spans="1:5" ht="12.75" customHeight="1" x14ac:dyDescent="0.25">
      <c r="A92" s="186" t="str">
        <f>IF('Activité Continuité'!C17="","",CONCATENATE(IF(OR('Activité Continuité'!C17="Ne fonctionne pas",'Activité Continuité'!C17="Fonctionne mal",'Activité Continuité'!C17="Fonctionne inégalement"),"",'Activité Continuité'!B17),CHAR(10),IF(OR('Activité Continuité'!C18="Ne fonctionne pas",'Activité Continuité'!C18="Fonctionne mal",'Activité Continuité'!C18="Fonctionne inégalement"),"",'Activité Continuité'!B18),CHAR(10),IF(OR('Activité Continuité'!C19="Ne fonctionne pas",'Activité Continuité'!C19="Fonctionne mal",'Activité Continuité'!C19="Fonctionne inégalement"),"",'Activité Continuité'!B19),CHAR(10),IF(OR('Activité Continuité'!C20="Ne fonctionne pas",'Activité Continuité'!C20="Fonctionne mal",'Activité Continuité'!C20="Fonctionne inégalement"),"",'Activité Continuité'!B20),CHAR(10),IF(OR('Activité Continuité'!C21="Ne fonctionne pas",'Activité Continuité'!C21="Fonctionne mal",'Activité Continuité'!C21="Fonctionne inégalement"),"",'Activité Continuité'!B21)))</f>
        <v/>
      </c>
      <c r="B92" s="181"/>
      <c r="C92" s="181"/>
      <c r="D92" s="181"/>
      <c r="E92" s="181"/>
    </row>
    <row r="93" spans="1:5" x14ac:dyDescent="0.25">
      <c r="A93" s="187"/>
      <c r="B93" s="181"/>
      <c r="C93" s="181"/>
      <c r="D93" s="181"/>
      <c r="E93" s="181"/>
    </row>
    <row r="94" spans="1:5" x14ac:dyDescent="0.25">
      <c r="A94" s="187"/>
      <c r="B94" s="181"/>
      <c r="C94" s="181"/>
      <c r="D94" s="181"/>
      <c r="E94" s="181"/>
    </row>
    <row r="95" spans="1:5" x14ac:dyDescent="0.25">
      <c r="A95" s="187"/>
      <c r="B95" s="181"/>
      <c r="C95" s="181"/>
      <c r="D95" s="181"/>
      <c r="E95" s="181"/>
    </row>
    <row r="96" spans="1:5" ht="48.75" customHeight="1" thickBot="1" x14ac:dyDescent="0.3">
      <c r="A96" s="188"/>
      <c r="B96" s="181"/>
      <c r="C96" s="181"/>
      <c r="D96" s="181"/>
      <c r="E96" s="181"/>
    </row>
    <row r="97" spans="1:5" ht="13" thickBot="1" x14ac:dyDescent="0.3">
      <c r="A97" s="127" t="s">
        <v>202</v>
      </c>
      <c r="B97" s="181"/>
      <c r="C97" s="181"/>
      <c r="D97" s="181"/>
      <c r="E97" s="181"/>
    </row>
    <row r="98" spans="1:5" ht="12.75" customHeight="1" x14ac:dyDescent="0.25">
      <c r="A98" s="186" t="str">
        <f>IF('Activité Continuité'!C23="","",CONCATENATE(IF(OR('Activité Continuité'!C23="Ne fonctionne pas",'Activité Continuité'!C23="Fonctionne mal",'Activité Continuité'!C23="Fonctionne inégalement"),"",'Activité Continuité'!B23),CHAR(10),IF(OR('Activité Continuité'!C24="Ne fonctionne pas",'Activité Continuité'!C24="Fonctionne mal",'Activité Continuité'!C24="Fonctionne inégalement"),"",'Activité Continuité'!B24),CHAR(10),IF(OR('Activité Continuité'!C25="Ne fonctionne pas",'Activité Continuité'!C25="Fonctionne mal",'Activité Continuité'!C25="Fonctionne inégalement"),"",'Activité Continuité'!B25),CHAR(10),IF(OR('Activité Continuité'!C26="Ne fonctionne pas",'Activité Continuité'!C26="Fonctionne mal",'Activité Continuité'!C26="Fonctionne inégalement"),"",'Activité Continuité'!B26),CHAR(10),IF(OR('Activité Continuité'!C27="Ne fonctionne pas",'Activité Continuité'!C27="Fonctionne mal",'Activité Continuité'!C27="Fonctionne inégalement"),"",'Activité Continuité'!B27)))</f>
        <v/>
      </c>
      <c r="B98" s="181"/>
      <c r="C98" s="181"/>
      <c r="D98" s="181"/>
      <c r="E98" s="181"/>
    </row>
    <row r="99" spans="1:5" x14ac:dyDescent="0.25">
      <c r="A99" s="187"/>
      <c r="B99" s="181"/>
      <c r="C99" s="181"/>
      <c r="D99" s="181"/>
      <c r="E99" s="181"/>
    </row>
    <row r="100" spans="1:5" x14ac:dyDescent="0.25">
      <c r="A100" s="187"/>
      <c r="B100" s="181"/>
      <c r="C100" s="181"/>
      <c r="D100" s="181"/>
      <c r="E100" s="181"/>
    </row>
    <row r="101" spans="1:5" x14ac:dyDescent="0.25">
      <c r="A101" s="187"/>
      <c r="B101" s="181"/>
      <c r="C101" s="181"/>
      <c r="D101" s="181"/>
      <c r="E101" s="181"/>
    </row>
    <row r="102" spans="1:5" ht="51.75" customHeight="1" thickBot="1" x14ac:dyDescent="0.3">
      <c r="A102" s="188"/>
      <c r="B102" s="181"/>
      <c r="C102" s="181"/>
      <c r="D102" s="181"/>
      <c r="E102" s="181"/>
    </row>
    <row r="103" spans="1:5" ht="20.149999999999999" customHeight="1" thickBot="1" x14ac:dyDescent="0.3">
      <c r="A103" s="127" t="s">
        <v>203</v>
      </c>
      <c r="B103" s="181"/>
      <c r="C103" s="181"/>
      <c r="D103" s="181"/>
      <c r="E103" s="181"/>
    </row>
    <row r="104" spans="1:5" ht="12.75" customHeight="1" x14ac:dyDescent="0.25">
      <c r="A104" s="186" t="str">
        <f>IF('Activité Continuité'!C29="","",CONCATENATE(IF(OR('Activité Continuité'!C29="Ne fonctionne pas",'Activité Continuité'!C29="Fonctionne mal",'Activité Continuité'!C29="Fonctionne inégalement"),"",'Activité Continuité'!B29),CHAR(10),IF(OR('Activité Continuité'!C30="Ne fonctionne pas",'Activité Continuité'!C30="Fonctionne mal",'Activité Continuité'!C30="Fonctionne inégalement"),"",'Activité Continuité'!B30),CHAR(10),IF(OR('Activité Continuité'!C31="Ne fonctionne pas",'Activité Continuité'!C31="Fonctionne mal",'Activité Continuité'!C31="Fonctionne inégalement"),"",'Activité Continuité'!B31),CHAR(10),IF(OR('Activité Continuité'!C32="Ne fonctionne pas",'Activité Continuité'!C32="Fonctionne mal",'Activité Continuité'!C32="Fonctionne inégalement"),"",'Activité Continuité'!B32),CHAR(10),IF(OR('Activité Continuité'!C33="Ne fonctionne pas",'Activité Continuité'!C33="Fonctionne mal",'Activité Continuité'!C33="Fonctionne inégalement"),"",'Activité Continuité'!B33)))</f>
        <v/>
      </c>
      <c r="B104" s="181"/>
      <c r="C104" s="181"/>
      <c r="D104" s="181"/>
      <c r="E104" s="181"/>
    </row>
    <row r="105" spans="1:5" x14ac:dyDescent="0.25">
      <c r="A105" s="187"/>
      <c r="B105" s="181"/>
      <c r="C105" s="181"/>
      <c r="D105" s="181"/>
      <c r="E105" s="181"/>
    </row>
    <row r="106" spans="1:5" x14ac:dyDescent="0.25">
      <c r="A106" s="187"/>
      <c r="B106" s="181"/>
      <c r="C106" s="181"/>
      <c r="D106" s="181"/>
      <c r="E106" s="181"/>
    </row>
    <row r="107" spans="1:5" x14ac:dyDescent="0.25">
      <c r="A107" s="187"/>
      <c r="B107" s="181"/>
      <c r="C107" s="181"/>
      <c r="D107" s="181"/>
      <c r="E107" s="181"/>
    </row>
    <row r="108" spans="1:5" ht="57" customHeight="1" thickBot="1" x14ac:dyDescent="0.3">
      <c r="A108" s="188"/>
      <c r="B108" s="181"/>
      <c r="C108" s="181"/>
      <c r="D108" s="181"/>
      <c r="E108" s="181"/>
    </row>
    <row r="109" spans="1:5" ht="24.5" thickBot="1" x14ac:dyDescent="0.3">
      <c r="A109" s="128" t="s">
        <v>204</v>
      </c>
      <c r="B109" s="181"/>
      <c r="C109" s="181"/>
      <c r="D109" s="181"/>
      <c r="E109" s="181"/>
    </row>
    <row r="110" spans="1:5" ht="12.75" customHeight="1" x14ac:dyDescent="0.25">
      <c r="A110" s="186" t="str">
        <f>IF('Activité Continuité'!C35="","",CONCATENATE(IF(OR('Activité Continuité'!C35="Ne fonctionne pas",'Activité Continuité'!C35="Fonctionne mal",'Activité Continuité'!C35="Fonctionne inégalement"),"",'Activité Continuité'!B35),CHAR(10),IF(OR('Activité Continuité'!C36="Ne fonctionne pas",'Activité Continuité'!C36="Fonctionne mal",'Activité Continuité'!C36="Fonctionne inégalement"),"",'Activité Continuité'!B36),CHAR(10),IF(OR('Activité Continuité'!C37="Ne fonctionne pas",'Activité Continuité'!C37="Fonctionne mal",'Activité Continuité'!C37="Fonctionne inégalement"),"",'Activité Continuité'!B37),CHAR(10),IF(OR('Activité Continuité'!C38="Ne fonctionne pas",'Activité Continuité'!C38="Fonctionne mal",'Activité Continuité'!C38="Fonctionne inégalement"),"",'Activité Continuité'!B38),CHAR(10),IF(OR('Activité Continuité'!C39="Ne fonctionne pas",'Activité Continuité'!C39="Fonctionne mal",'Activité Continuité'!C39="Fonctionne inégalement"),"",'Activité Continuité'!B39)))</f>
        <v/>
      </c>
      <c r="B110" s="181"/>
      <c r="C110" s="181"/>
      <c r="D110" s="181"/>
      <c r="E110" s="181"/>
    </row>
    <row r="111" spans="1:5" x14ac:dyDescent="0.25">
      <c r="A111" s="187"/>
      <c r="B111" s="181"/>
      <c r="C111" s="181"/>
      <c r="D111" s="181"/>
      <c r="E111" s="181"/>
    </row>
    <row r="112" spans="1:5" ht="6" customHeight="1" x14ac:dyDescent="0.25">
      <c r="A112" s="187"/>
      <c r="B112" s="181"/>
      <c r="C112" s="181"/>
      <c r="D112" s="181"/>
      <c r="E112" s="181"/>
    </row>
    <row r="113" spans="1:5" ht="12.75" hidden="1" customHeight="1" x14ac:dyDescent="0.25">
      <c r="A113" s="187"/>
      <c r="B113" s="181"/>
      <c r="C113" s="181"/>
      <c r="D113" s="181"/>
      <c r="E113" s="181"/>
    </row>
    <row r="114" spans="1:5" ht="53.25" customHeight="1" thickBot="1" x14ac:dyDescent="0.3">
      <c r="A114" s="188"/>
      <c r="B114" s="182"/>
      <c r="C114" s="182"/>
      <c r="D114" s="182"/>
      <c r="E114" s="182"/>
    </row>
    <row r="116" spans="1:5" x14ac:dyDescent="0.25">
      <c r="A116" s="7"/>
    </row>
    <row r="117" spans="1:5" x14ac:dyDescent="0.25">
      <c r="A117" s="7"/>
    </row>
    <row r="118" spans="1:5" x14ac:dyDescent="0.25">
      <c r="A118" s="7"/>
    </row>
    <row r="120" spans="1:5" x14ac:dyDescent="0.25">
      <c r="A120" s="7"/>
    </row>
    <row r="121" spans="1:5" x14ac:dyDescent="0.25">
      <c r="A121" s="7"/>
    </row>
    <row r="122" spans="1:5" x14ac:dyDescent="0.25">
      <c r="A122" s="7"/>
    </row>
    <row r="123" spans="1:5" x14ac:dyDescent="0.25">
      <c r="A123" s="7"/>
    </row>
  </sheetData>
  <mergeCells count="33">
    <mergeCell ref="A98:A102"/>
    <mergeCell ref="A104:A108"/>
    <mergeCell ref="A110:A114"/>
    <mergeCell ref="A66:A70"/>
    <mergeCell ref="A72:A76"/>
    <mergeCell ref="A77:E77"/>
    <mergeCell ref="B79:B114"/>
    <mergeCell ref="C79:C114"/>
    <mergeCell ref="D79:D114"/>
    <mergeCell ref="E79:E114"/>
    <mergeCell ref="A80:A84"/>
    <mergeCell ref="A86:A90"/>
    <mergeCell ref="A92:A96"/>
    <mergeCell ref="A39:E39"/>
    <mergeCell ref="B41:B76"/>
    <mergeCell ref="C41:C76"/>
    <mergeCell ref="D41:D76"/>
    <mergeCell ref="E41:E76"/>
    <mergeCell ref="A42:A46"/>
    <mergeCell ref="A48:A52"/>
    <mergeCell ref="A54:A58"/>
    <mergeCell ref="A60:A64"/>
    <mergeCell ref="A1:E1"/>
    <mergeCell ref="B3:B38"/>
    <mergeCell ref="C3:C38"/>
    <mergeCell ref="D3:D38"/>
    <mergeCell ref="E3:E38"/>
    <mergeCell ref="A4:A8"/>
    <mergeCell ref="A10:A14"/>
    <mergeCell ref="A16:A20"/>
    <mergeCell ref="A22:A26"/>
    <mergeCell ref="A28:A32"/>
    <mergeCell ref="A34:A38"/>
  </mergeCells>
  <pageMargins left="0.23622047244094491" right="0.23622047244094491" top="0.74803149606299213" bottom="0.31496062992125984" header="0.31496062992125984" footer="0.31496062992125984"/>
  <pageSetup paperSize="8" orientation="landscape" r:id="rId1"/>
  <headerFooter>
    <oddHeader>&amp;R&amp;D</oddHeader>
    <oddFooter>&amp;L&amp;G&amp;CVersion janvier 2019 du référentiel&amp;R&amp;G</oddFooter>
  </headerFooter>
  <rowBreaks count="2" manualBreakCount="2">
    <brk id="38" max="16383" man="1"/>
    <brk id="76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outlinePr showOutlineSymbols="0"/>
  </sheetPr>
  <dimension ref="A1:E123"/>
  <sheetViews>
    <sheetView showGridLines="0" showRowColHeaders="0" showOutlineSymbols="0" zoomScale="70" zoomScaleNormal="70" workbookViewId="0">
      <pane ySplit="1" topLeftCell="A2" activePane="bottomLeft" state="frozen"/>
      <selection pane="bottomLeft" activeCell="A132" sqref="A132"/>
    </sheetView>
  </sheetViews>
  <sheetFormatPr baseColWidth="10" defaultRowHeight="12.5" x14ac:dyDescent="0.25"/>
  <cols>
    <col min="1" max="1" width="78" style="2" customWidth="1"/>
    <col min="2" max="2" width="25.81640625" style="2" customWidth="1"/>
    <col min="3" max="3" width="25.81640625" customWidth="1"/>
    <col min="4" max="4" width="20.453125" customWidth="1"/>
    <col min="5" max="5" width="38.1796875" customWidth="1"/>
  </cols>
  <sheetData>
    <row r="1" spans="1:5" ht="19" thickBot="1" x14ac:dyDescent="0.3">
      <c r="A1" s="174" t="s">
        <v>227</v>
      </c>
      <c r="B1" s="175"/>
      <c r="C1" s="175"/>
      <c r="D1" s="175"/>
      <c r="E1" s="176"/>
    </row>
    <row r="2" spans="1:5" ht="14.5" thickBot="1" x14ac:dyDescent="0.3">
      <c r="A2" s="12" t="s">
        <v>3</v>
      </c>
      <c r="B2" s="12" t="s">
        <v>1</v>
      </c>
      <c r="C2" s="12" t="s">
        <v>205</v>
      </c>
      <c r="D2" s="12" t="s">
        <v>206</v>
      </c>
      <c r="E2" s="12" t="s">
        <v>207</v>
      </c>
    </row>
    <row r="3" spans="1:5" ht="26.25" customHeight="1" thickBot="1" x14ac:dyDescent="0.3">
      <c r="A3" s="10" t="s">
        <v>93</v>
      </c>
      <c r="B3" s="192" t="str">
        <f>IF('Compétences Accueil'!C3="","",CONCATENATE(IF('Compétences Accueil'!C3="Maitrisé","",'Compétences Accueil'!B3),CHAR(10),IF('Compétences Accueil'!C4="Maitrisé","",'Compétences Accueil'!B4),CHAR(10),IF('Compétences Accueil'!C5="Maitrisé","",'Compétences Accueil'!B5),CHAR(10),IF('Compétences Accueil'!C6="Maitrisé","",'Compétences Accueil'!B6),CHAR(10),IF('Compétences Accueil'!C7="Maitrisé","",'Compétences Accueil'!B7),CHAR(10),IF('Compétences Accueil'!C8="Maitrisé","",'Compétences Accueil'!B8),CHAR(10),IF('Compétences Accueil'!C9="Maitrisé","",'Compétences Accueil'!B9),CHAR(10),IF('Compétences Accueil'!C10="Maitrisé","",'Compétences Accueil'!B10),CHAR(10),IF('Compétences Accueil'!C11="Maitrisé","",'Compétences Accueil'!B11),CHAR(10),IF('Compétences Accueil'!C12="Maitrisé","",'Compétences Accueil'!B12),CHAR(10),IF('Compétences Accueil'!C13="Maitrisé","",'Compétences Accueil'!B13),CHAR(10),IF('Compétences Accueil'!C14="Maitrisé","",'Compétences Accueil'!B14),CHAR(10),IF('Compétences Accueil'!C15="Maitrisé","",'Compétences Accueil'!B15),CHAR(10),IF('Compétences Accueil'!C16="Maitrisé","",'Compétences Accueil'!B16),CHAR(10),IF('Compétences Accueil'!C17="Maitrisé","",'Compétences Accueil'!B17), CHAR(10),IF('Compétences Accueil'!C18="Maitrisé","",'Compétences Accueil'!B18)))</f>
        <v/>
      </c>
      <c r="C3" s="195" t="str">
        <f>IF('Compétences Accueil'!C20="","",CONCATENATE(IF('Compétences Accueil'!C20="Maitrisé","",'Compétences Accueil'!B20),CHAR(10),IF('Compétences Accueil'!C21="Maitrisé","",'Compétences Accueil'!B21),CHAR(10),IF('Compétences Accueil'!C22="Maitrisé","",'Compétences Accueil'!B22),CHAR(10),IF('Compétences Accueil'!C23="Maitrisé","",'Compétences Accueil'!B23),CHAR(10),IF('Compétences Accueil'!C24="Maitrisé","",'Compétences Accueil'!B24),CHAR(10),IF('Compétences Accueil'!C25="Maitrisé","",'Compétences Accueil'!B25),CHAR(10),IF('Compétences Accueil'!C26="Maitrisé","",'Compétences Accueil'!B26),CHAR(10),IF('Compétences Accueil'!C27="Maitrisé","",'Compétences Accueil'!B27),CHAR(10),IF('Compétences Accueil'!C28="Maitrisé","",'Compétences Accueil'!B28),CHAR(10),IF('Compétences Accueil'!C29="Maitrisé","",'Compétences Accueil'!B29),CHAR(10),IF('Compétences Accueil'!C30="Maitrisé","",'Compétences Accueil'!B30),CHAR(10),IF('Compétences Accueil'!C31="Maitrisé","",'Compétences Accueil'!B31),CHAR(10),IF('Compétences Accueil'!C32="Maitrisé","",'Compétences Accueil'!B32),CHAR(10),IF('Compétences Accueil'!C33="Maitrisé","",'Compétences Accueil'!B33),CHAR(10),IF('Compétences Accueil'!C34="Maitrisé","",'Compétences Accueil'!B34),CHAR(10),IF('Compétences Accueil'!C35="Maitrisé","",'Compétences Accueil'!B35),CHAR(10),IF('Compétences Accueil'!C37="Maitrisé","",'Compétences Accueil'!B37), CHAR(10),IF('Compétences Accueil'!C38="Maitrisé","",'Compétences Accueil'!B38)))</f>
        <v/>
      </c>
      <c r="D3" s="195" t="str">
        <f>IF('Compétences Accueil'!C40="","",CONCATENATE(IF('Compétences Accueil'!C40="Maitrisé","",'Compétences Accueil'!B40),CHAR(10),IF('Compétences Accueil'!C41="Maitrisé","",'Compétences Accueil'!B41),CHAR(10),IF('Compétences Accueil'!C42="Maitrisé","",'Compétences Accueil'!B42),CHAR(10),IF('Compétences Accueil'!C43="Maitrisé","",'Compétences Accueil'!B43),CHAR(10),IF('Compétences Accueil'!C44="Maitrisé","",'Compétences Accueil'!B44),CHAR(10),IF('Compétences Accueil'!C45="Maitrisé","",'Compétences Accueil'!B45),CHAR(10),IF('Compétences Accueil'!C46="Maitrisé","",'Compétences Accueil'!B46),CHAR(10),IF('Compétences Accueil'!C47="Maitrisé","",'Compétences Accueil'!B47),CHAR(10),IF('Compétences Accueil'!C48="Maitrisé","",'Compétences Accueil'!B48),CHAR(10),IF('Compétences Accueil'!C49="Maitrisé","",'Compétences Accueil'!B49),CHAR(10),IF('Compétences Accueil'!C50="Maitrisé","",'Compétences Accueil'!B50),CHAR(10),IF('Compétences Accueil'!C51="Maitrisé","",'Compétences Accueil'!B51),CHAR(10),IF('Compétences Accueil'!C52="Maitrisé","",'Compétences Accueil'!B52),CHAR(10),IF('Compétences Accueil'!C53="Maitrisé","",'Compétences Accueil'!B53),CHAR(10),IF('Compétences Accueil'!C55="Maitrisé","",'Compétences Accueil'!B55)))</f>
        <v/>
      </c>
      <c r="E3" s="195" t="str">
        <f>IF('Compétences Accueil'!C58="","",CONCATENATE(IF('Compétences Accueil'!C58="Maitrisé","",'Compétences Accueil'!B57),CHAR(10),IF('Compétences Accueil'!C59="Maitrisé","",'Compétences Accueil'!B58),CHAR(10),IF('Compétences Accueil'!C60="Maitrisé","",'Compétences Accueil'!B59),CHAR(10),IF('Compétences Accueil'!C61="Maitrisé","",'Compétences Accueil'!B60),CHAR(10),IF('Compétences Accueil'!C62="Maitrisé","",'Compétences Accueil'!B61),CHAR(10),IF('Compétences Accueil'!C63="Maitrisé","",'Compétences Accueil'!B62),CHAR(10),IF('Compétences Accueil'!C64="Maitrisé","",'Compétences Accueil'!B63),CHAR(10),IF('Compétences Accueil'!C65="Maitrisé","",'Compétences Accueil'!B64),CHAR(10),IF('Compétences Accueil'!C66="Maitrisé","",'Compétences Accueil'!B65),CHAR(10),IF('Compétences Accueil'!C67="Maitrisé","",'Compétences Accueil'!B66),CHAR(10),IF('Compétences Accueil'!C68="Maitrisé","",'Compétences Accueil'!B67),CHAR(10),IF('Compétences Accueil'!C69="Maitrisé","",'Compétences Accueil'!B68),CHAR(10),IF('Compétences Accueil'!C70="Maitrisé","",'Compétences Accueil'!B69),CHAR(10),IF('Compétences Accueil'!C71="Maitrisé","",'Compétences Accueil'!B70),CHAR(10),IF('Compétences Accueil'!C72="Maitrisé","",'Compétences Accueil'!B71),CHAR(10),IF('Compétences Accueil'!C73="Maitrisé","",'Compétences Accueil'!B72),CHAR(10),IF('Compétences Accueil'!C74="Maitrisé","",'Compétences Accueil'!B73),CHAR(10),IF('Compétences Accueil'!C75="Maitrisé","",'Compétences Accueil'!B74),CHAR(10),IF('Compétences Accueil'!C76="Maitrisé","",'Compétences Accueil'!B75),CHAR(10),IF('Compétences Accueil'!C77="Maitrisé","",'Compétences Accueil'!B76),CHAR(10),IF('Compétences Accueil'!C78="Maitrisé","",'Compétences Accueil'!B78),CHAR(10),IF('Compétences Accueil'!C79="Maitrisé","",'Compétences Accueil'!B79),CHAR(10),IF('Compétences Accueil'!C80="Maitrisé","",'Compétences Accueil'!B80)))</f>
        <v/>
      </c>
    </row>
    <row r="4" spans="1:5" ht="36" customHeight="1" x14ac:dyDescent="0.25">
      <c r="A4" s="189" t="str">
        <f>IF('Activité Accueil'!C5="","",CONCATENATE(IF(OR('Activité Accueil'!C5="Ne fonctionne pas",'Activité Accueil'!C5="Fonctionne mal",'Activité Accueil'!C5="Fonctionne inégalement"),'Activité Accueil'!B5,""),CHAR(10),IF(OR('Activité Accueil'!C6="Ne fonctionne pas",'Activité Accueil'!C6="Fonctionne mal",'Activité Accueil'!C6="Fonctionne inégalement"),'Activité Accueil'!B6,""),CHAR(10),IF(OR('Activité Accueil'!C7="Ne fonctionne pas",'Activité Accueil'!C7="Fonctionne mal",'Activité Accueil'!C7="Fonctionne inégalement"),'Activité Accueil'!B7,""),CHAR(10),IF(OR('Activité Accueil'!C8="Ne fonctionne pas",'Activité Accueil'!C8="Fonctionne mal",'Activité Accueil'!C8="Fonctionne inégalement"),'Activité Accueil'!B8,""),CHAR(10),IF(OR('Activité Accueil'!C9="Ne fonctionne pas",'Activité Accueil'!C9="Fonctionne mal",'Activité Accueil'!C9="Fonctionne inégalement"),'Activité Accueil'!B9,"")))</f>
        <v/>
      </c>
      <c r="B4" s="193"/>
      <c r="C4" s="196"/>
      <c r="D4" s="196"/>
      <c r="E4" s="196"/>
    </row>
    <row r="5" spans="1:5" x14ac:dyDescent="0.25">
      <c r="A5" s="190"/>
      <c r="B5" s="193"/>
      <c r="C5" s="196"/>
      <c r="D5" s="196"/>
      <c r="E5" s="196"/>
    </row>
    <row r="6" spans="1:5" x14ac:dyDescent="0.25">
      <c r="A6" s="190"/>
      <c r="B6" s="193"/>
      <c r="C6" s="196"/>
      <c r="D6" s="196"/>
      <c r="E6" s="196"/>
    </row>
    <row r="7" spans="1:5" x14ac:dyDescent="0.25">
      <c r="A7" s="190"/>
      <c r="B7" s="193"/>
      <c r="C7" s="196"/>
      <c r="D7" s="196"/>
      <c r="E7" s="196"/>
    </row>
    <row r="8" spans="1:5" ht="21.75" customHeight="1" thickBot="1" x14ac:dyDescent="0.3">
      <c r="A8" s="191"/>
      <c r="B8" s="193"/>
      <c r="C8" s="196"/>
      <c r="D8" s="196"/>
      <c r="E8" s="196"/>
    </row>
    <row r="9" spans="1:5" ht="24" customHeight="1" thickBot="1" x14ac:dyDescent="0.3">
      <c r="A9" s="10" t="s">
        <v>197</v>
      </c>
      <c r="B9" s="193"/>
      <c r="C9" s="196"/>
      <c r="D9" s="196"/>
      <c r="E9" s="196"/>
    </row>
    <row r="10" spans="1:5" ht="12.75" customHeight="1" x14ac:dyDescent="0.25">
      <c r="A10" s="189" t="str">
        <f>IF('Activité Accueil'!C11="","",CONCATENATE(IF(OR('Activité Accueil'!C11="Ne fonctionne pas",'Activité Accueil'!C11="Fonctionne mal",'Activité Accueil'!C11="Fonctionne inégalement"),'Activité Accueil'!B11,""),CHAR(10),IF(OR('Activité Accueil'!C12="Ne fonctionne pas",'Activité Accueil'!C12="Fonctionne mal",'Activité Accueil'!C12="Fonctionne inégalement"),'Activité Accueil'!B12,""),CHAR(10),IF(OR('Activité Accueil'!C13="Ne fonctionne pas",'Activité Accueil'!C13="Fonctionne mal",'Activité Accueil'!C13="Fonctionne inégalement"),'Activité Accueil'!B13,""),CHAR(10),IF(OR('Activité Accueil'!C14="Ne fonctionne pas",'Activité Accueil'!C14="Fonctionne mal",'Activité Accueil'!C14="Fonctionne inégalement"),'Activité Accueil'!B14,""),CHAR(10),IF(OR('Activité Accueil'!C15="Ne fonctionne pas",'Activité Accueil'!C15="Fonctionne mal",'Activité Accueil'!C15="Fonctionne inégalement"),'Activité Accueil'!B15,"")))</f>
        <v/>
      </c>
      <c r="B10" s="193"/>
      <c r="C10" s="196"/>
      <c r="D10" s="196"/>
      <c r="E10" s="196"/>
    </row>
    <row r="11" spans="1:5" x14ac:dyDescent="0.25">
      <c r="A11" s="190"/>
      <c r="B11" s="193"/>
      <c r="C11" s="196"/>
      <c r="D11" s="196"/>
      <c r="E11" s="196"/>
    </row>
    <row r="12" spans="1:5" x14ac:dyDescent="0.25">
      <c r="A12" s="190"/>
      <c r="B12" s="193"/>
      <c r="C12" s="196"/>
      <c r="D12" s="196"/>
      <c r="E12" s="196"/>
    </row>
    <row r="13" spans="1:5" x14ac:dyDescent="0.25">
      <c r="A13" s="190"/>
      <c r="B13" s="193"/>
      <c r="C13" s="196"/>
      <c r="D13" s="196"/>
      <c r="E13" s="196"/>
    </row>
    <row r="14" spans="1:5" ht="13" thickBot="1" x14ac:dyDescent="0.3">
      <c r="A14" s="191"/>
      <c r="B14" s="193"/>
      <c r="C14" s="196"/>
      <c r="D14" s="196"/>
      <c r="E14" s="196"/>
    </row>
    <row r="15" spans="1:5" ht="13.5" thickBot="1" x14ac:dyDescent="0.3">
      <c r="A15" s="10" t="s">
        <v>82</v>
      </c>
      <c r="B15" s="193"/>
      <c r="C15" s="196"/>
      <c r="D15" s="196"/>
      <c r="E15" s="196"/>
    </row>
    <row r="16" spans="1:5" ht="60" customHeight="1" x14ac:dyDescent="0.25">
      <c r="A16" s="189" t="str">
        <f>IF('Activité Accueil'!C17="","",CONCATENATE(IF(OR('Activité Accueil'!C17="Ne fonctionne pas",'Activité Accueil'!C17="Fonctionne mal",'Activité Accueil'!C17="Fonctionne inégalement"),'Activité Accueil'!B17,""),CHAR(10),IF(OR('Activité Accueil'!C18="Ne fonctionne pas",'Activité Accueil'!C18="Fonctionne mal",'Activité Accueil'!C18="Fonctionne inégalement"),'Activité Accueil'!B18,""),CHAR(10),IF(OR('Activité Accueil'!C19="Ne fonctionne pas",'Activité Accueil'!C19="Fonctionne mal",'Activité Accueil'!C19="Fonctionne inégalement"),'Activité Accueil'!B19,""),CHAR(10),IF(OR('Activité Accueil'!C20="Ne fonctionne pas",'Activité Accueil'!C20="Fonctionne mal",'Activité Accueil'!C20="Fonctionne inégalement"),'Activité Accueil'!B20,""),CHAR(10),IF(OR('Activité Accueil'!C21="Ne fonctionne pas",'Activité Accueil'!C21="Fonctionne mal",'Activité Accueil'!C21="Fonctionne inégalement"),'Activité Accueil'!B21,"")))</f>
        <v/>
      </c>
      <c r="B16" s="193"/>
      <c r="C16" s="196"/>
      <c r="D16" s="196"/>
      <c r="E16" s="196"/>
    </row>
    <row r="17" spans="1:5" x14ac:dyDescent="0.25">
      <c r="A17" s="190"/>
      <c r="B17" s="193"/>
      <c r="C17" s="196"/>
      <c r="D17" s="196"/>
      <c r="E17" s="196"/>
    </row>
    <row r="18" spans="1:5" x14ac:dyDescent="0.25">
      <c r="A18" s="190"/>
      <c r="B18" s="193"/>
      <c r="C18" s="196"/>
      <c r="D18" s="196"/>
      <c r="E18" s="196"/>
    </row>
    <row r="19" spans="1:5" ht="22.5" customHeight="1" x14ac:dyDescent="0.25">
      <c r="A19" s="190"/>
      <c r="B19" s="193"/>
      <c r="C19" s="196"/>
      <c r="D19" s="196"/>
      <c r="E19" s="196"/>
    </row>
    <row r="20" spans="1:5" ht="13" thickBot="1" x14ac:dyDescent="0.3">
      <c r="A20" s="191"/>
      <c r="B20" s="193"/>
      <c r="C20" s="196"/>
      <c r="D20" s="196"/>
      <c r="E20" s="196"/>
    </row>
    <row r="21" spans="1:5" ht="26.5" thickBot="1" x14ac:dyDescent="0.3">
      <c r="A21" s="10" t="s">
        <v>83</v>
      </c>
      <c r="B21" s="193"/>
      <c r="C21" s="196"/>
      <c r="D21" s="196"/>
      <c r="E21" s="196"/>
    </row>
    <row r="22" spans="1:5" ht="12.75" customHeight="1" x14ac:dyDescent="0.25">
      <c r="A22" s="189" t="str">
        <f>IF('Activité Accueil'!C23="","",CONCATENATE(IF(OR('Activité Accueil'!C23="Ne fonctionne pas",'Activité Accueil'!C23="Fonctionne mal",'Activité Accueil'!C23="Fonctionne inégalement"),'Activité Accueil'!B23,""),CHAR(10),IF(OR('Activité Accueil'!C24="Ne fonctionne pas",'Activité Accueil'!C24="Fonctionne mal",'Activité Accueil'!C24="Fonctionne inégalement"),'Activité Accueil'!B24,""),CHAR(10),IF(OR('Activité Accueil'!C25="Ne fonctionne pas",'Activité Accueil'!C25="Fonctionne mal",'Activité Accueil'!C25="Fonctionne inégalement"),'Activité Accueil'!B25,""),CHAR(10),IF(OR('Activité Accueil'!C26="Ne fonctionne pas",'Activité Accueil'!C26="Fonctionne mal",'Activité Accueil'!C26="Fonctionne inégalement"),'Activité Accueil'!B26,""),CHAR(10),IF(OR('Activité Accueil'!C27="Ne fonctionne pas",'Activité Accueil'!C27="Fonctionne mal",'Activité Accueil'!C27="Fonctionne inégalement"),'Activité Accueil'!B27,"")))</f>
        <v/>
      </c>
      <c r="B22" s="193"/>
      <c r="C22" s="196"/>
      <c r="D22" s="196"/>
      <c r="E22" s="196"/>
    </row>
    <row r="23" spans="1:5" x14ac:dyDescent="0.25">
      <c r="A23" s="190"/>
      <c r="B23" s="193"/>
      <c r="C23" s="196"/>
      <c r="D23" s="196"/>
      <c r="E23" s="196"/>
    </row>
    <row r="24" spans="1:5" x14ac:dyDescent="0.25">
      <c r="A24" s="190"/>
      <c r="B24" s="193"/>
      <c r="C24" s="196"/>
      <c r="D24" s="196"/>
      <c r="E24" s="196"/>
    </row>
    <row r="25" spans="1:5" x14ac:dyDescent="0.25">
      <c r="A25" s="190"/>
      <c r="B25" s="193"/>
      <c r="C25" s="196"/>
      <c r="D25" s="196"/>
      <c r="E25" s="196"/>
    </row>
    <row r="26" spans="1:5" ht="13" thickBot="1" x14ac:dyDescent="0.3">
      <c r="A26" s="191"/>
      <c r="B26" s="193"/>
      <c r="C26" s="196"/>
      <c r="D26" s="196"/>
      <c r="E26" s="196"/>
    </row>
    <row r="27" spans="1:5" ht="26.5" thickBot="1" x14ac:dyDescent="0.3">
      <c r="A27" s="10" t="s">
        <v>84</v>
      </c>
      <c r="B27" s="193"/>
      <c r="C27" s="196"/>
      <c r="D27" s="196"/>
      <c r="E27" s="196"/>
    </row>
    <row r="28" spans="1:5" ht="12.75" customHeight="1" x14ac:dyDescent="0.25">
      <c r="A28" s="189" t="str">
        <f>IF('Activité Accueil'!C29="","",CONCATENATE(IF(OR('Activité Accueil'!C29="Ne fonctionne pas",'Activité Accueil'!C29="Fonctionne mal",'Activité Accueil'!C29="Fonctionne inégalement"),'Activité Accueil'!B29,""),CHAR(10),IF(OR('Activité Accueil'!C30="Ne fonctionne pas",'Activité Accueil'!C30="Fonctionne mal",'Activité Accueil'!C30="Fonctionne inégalement"),'Activité Accueil'!B30,""),CHAR(10),IF(OR('Activité Accueil'!C31="Ne fonctionne pas",'Activité Accueil'!C31="Fonctionne mal",'Activité Accueil'!C31="Fonctionne inégalement"),'Activité Accueil'!B31,""),CHAR(10),IF(OR('Activité Accueil'!C32="Ne fonctionne pas",'Activité Accueil'!C32="Fonctionne mal",'Activité Accueil'!C32="Fonctionne inégalement"),'Activité Accueil'!B32,""),CHAR(10),IF(OR('Activité Accueil'!C33="Ne fonctionne pas",'Activité Accueil'!C33="Fonctionne mal",'Activité Accueil'!C33="Fonctionne inégalement"),'Activité Accueil'!B33,"")))</f>
        <v/>
      </c>
      <c r="B28" s="193"/>
      <c r="C28" s="196"/>
      <c r="D28" s="196"/>
      <c r="E28" s="196"/>
    </row>
    <row r="29" spans="1:5" x14ac:dyDescent="0.25">
      <c r="A29" s="190"/>
      <c r="B29" s="193"/>
      <c r="C29" s="196"/>
      <c r="D29" s="196"/>
      <c r="E29" s="196"/>
    </row>
    <row r="30" spans="1:5" x14ac:dyDescent="0.25">
      <c r="A30" s="190"/>
      <c r="B30" s="193"/>
      <c r="C30" s="196"/>
      <c r="D30" s="196"/>
      <c r="E30" s="196"/>
    </row>
    <row r="31" spans="1:5" x14ac:dyDescent="0.25">
      <c r="A31" s="190"/>
      <c r="B31" s="193"/>
      <c r="C31" s="196"/>
      <c r="D31" s="196"/>
      <c r="E31" s="196"/>
    </row>
    <row r="32" spans="1:5" ht="13" thickBot="1" x14ac:dyDescent="0.3">
      <c r="A32" s="191"/>
      <c r="B32" s="193"/>
      <c r="C32" s="196"/>
      <c r="D32" s="196"/>
      <c r="E32" s="196"/>
    </row>
    <row r="33" spans="1:5" ht="13.5" thickBot="1" x14ac:dyDescent="0.3">
      <c r="A33" s="10" t="s">
        <v>198</v>
      </c>
      <c r="B33" s="193"/>
      <c r="C33" s="196"/>
      <c r="D33" s="196"/>
      <c r="E33" s="196"/>
    </row>
    <row r="34" spans="1:5" ht="12.75" customHeight="1" x14ac:dyDescent="0.25">
      <c r="A34" s="189" t="str">
        <f>IF('Activité Accueil'!C35="","",CONCATENATE(IF(OR('Activité Accueil'!C35="Ne fonctionne pas",'Activité Accueil'!C35="Fonctionne mal",'Activité Accueil'!C35="Fonctionne inégalement"),'Activité Accueil'!B35,""),CHAR(10),IF(OR('Activité Accueil'!C36="Ne fonctionne pas",'Activité Accueil'!C36="Fonctionne mal",'Activité Accueil'!C36="Fonctionne inégalement"),'Activité Accueil'!B36,""),CHAR(10),IF(OR('Activité Accueil'!C37="Ne fonctionne pas",'Activité Accueil'!C37="Fonctionne mal",'Activité Accueil'!C37="Fonctionne inégalement"),'Activité Accueil'!B37,""),CHAR(10),IF(OR('Activité Accueil'!C38="Ne fonctionne pas",'Activité Accueil'!C38="Fonctionne mal",'Activité Accueil'!C38="Fonctionne inégalement"),'Activité Accueil'!B38,""),CHAR(10),IF(OR('Activité Accueil'!C39="Ne fonctionne pas",'Activité Accueil'!C39="Fonctionne mal",'Activité Accueil'!C39="Fonctionne inégalement"),'Activité Accueil'!B39,"")))</f>
        <v/>
      </c>
      <c r="B34" s="193"/>
      <c r="C34" s="196"/>
      <c r="D34" s="196"/>
      <c r="E34" s="196"/>
    </row>
    <row r="35" spans="1:5" x14ac:dyDescent="0.25">
      <c r="A35" s="190"/>
      <c r="B35" s="193"/>
      <c r="C35" s="196"/>
      <c r="D35" s="196"/>
      <c r="E35" s="196"/>
    </row>
    <row r="36" spans="1:5" x14ac:dyDescent="0.25">
      <c r="A36" s="190"/>
      <c r="B36" s="193"/>
      <c r="C36" s="196"/>
      <c r="D36" s="196"/>
      <c r="E36" s="196"/>
    </row>
    <row r="37" spans="1:5" x14ac:dyDescent="0.25">
      <c r="A37" s="190"/>
      <c r="B37" s="193"/>
      <c r="C37" s="196"/>
      <c r="D37" s="196"/>
      <c r="E37" s="196"/>
    </row>
    <row r="38" spans="1:5" ht="13" thickBot="1" x14ac:dyDescent="0.3">
      <c r="A38" s="191"/>
      <c r="B38" s="194"/>
      <c r="C38" s="197"/>
      <c r="D38" s="197"/>
      <c r="E38" s="197"/>
    </row>
    <row r="39" spans="1:5" ht="19" thickBot="1" x14ac:dyDescent="0.3">
      <c r="A39" s="174" t="s">
        <v>227</v>
      </c>
      <c r="B39" s="175"/>
      <c r="C39" s="175"/>
      <c r="D39" s="175"/>
      <c r="E39" s="176"/>
    </row>
    <row r="40" spans="1:5" ht="28.5" thickBot="1" x14ac:dyDescent="0.3">
      <c r="A40" s="122" t="s">
        <v>85</v>
      </c>
      <c r="B40" s="122" t="s">
        <v>1</v>
      </c>
      <c r="C40" s="122" t="s">
        <v>205</v>
      </c>
      <c r="D40" s="122" t="s">
        <v>206</v>
      </c>
      <c r="E40" s="122" t="s">
        <v>207</v>
      </c>
    </row>
    <row r="41" spans="1:5" ht="20.149999999999999" customHeight="1" thickBot="1" x14ac:dyDescent="0.3">
      <c r="A41" s="123" t="s">
        <v>86</v>
      </c>
      <c r="B41" s="195" t="str">
        <f>IF('Compétences Accompagnement'!C3="","",CONCATENATE(IF('Compétences Accompagnement'!C3="Maitrisé","",'Compétences Accompagnement'!B3),CHAR(10),IF('Compétences Accompagnement'!C4="Maitrisé","",'Compétences Accompagnement'!B4),CHAR(10),IF('Compétences Accompagnement'!D4="Maitrisé","",'Compétences Accompagnement'!D4),CHAR(10),IF('Compétences Accompagnement'!E4="Maitrisé","",'Compétences Accompagnement'!E4),CHAR(10),IF('Compétences Accompagnement'!C4="Maitrisé","",'Compétences Accompagnement'!B4),CHAR(10),IF('Compétences Accompagnement'!C5="Maitrisé","",'Compétences Accompagnement'!B5),CHAR(10),IF('Compétences Accompagnement'!C6="Maitrisé","",'Compétences Accompagnement'!B6),CHAR(10),IF('Compétences Accompagnement'!C7="Maitrisé","",'Compétences Accompagnement'!B7),CHAR(10),IF('Compétences Accompagnement'!C8="Maitrisé","",'Compétences Accompagnement'!B8),CHAR(10),IF('Compétences Accompagnement'!C9="Maitrisé","",'Compétences Accompagnement'!B9),CHAR(10),IF('Compétences Accompagnement'!C10="Maitrisé","",'Compétences Accompagnement'!B10),CHAR(10),IF('Compétences Accompagnement'!C11="Maitrisé","",'Compétences Accompagnement'!B11),CHAR(10),IF('Compétences Accompagnement'!C12="Maitrisé","",'Compétences Accompagnement'!B12),CHAR(10),IF('Compétences Accompagnement'!C13="Maitrisé","",'Compétences Accompagnement'!B13),CHAR(10),IF('Compétences Accompagnement'!C14="Maitrisé","",'Compétences Accompagnement'!B14),CHAR(10),IF('Compétences Accompagnement'!C15="Maitrisé","",'Compétences Accompagnement'!B15),CHAR(10),IF('Compétences Accompagnement'!C17="Maitrisé","",'Compétences Accompagnement'!B17),CHAR(10),IF('Compétences Accompagnement'!C18="Maitrisé","",'Compétences Accompagnement'!B18)))</f>
        <v/>
      </c>
      <c r="C41" s="195" t="str">
        <f>IF('Compétences Accompagnement'!C20="","",CONCATENATE(IF('Compétences Accompagnement'!C20="Maitrisé","",'Compétences Accompagnement'!B20),CHAR(10),IF('Compétences Accompagnement'!C21="Maitrisé","",'Compétences Accompagnement'!B21),CHAR(10),IF('Compétences Accompagnement'!C22="Maitrisé","",'Compétences Accompagnement'!B22),CHAR(10),IF('Compétences Accompagnement'!C23="Maitrisé","",'Compétences Accompagnement'!B23),CHAR(10),IF('Compétences Accompagnement'!C24="Maitrisé","",'Compétences Accompagnement'!B24),CHAR(10),IF('Compétences Accompagnement'!C25="Maitrisé","",'Compétences Accompagnement'!B25),CHAR(10),IF('Compétences Accompagnement'!C26="Maitrisé","",'Compétences Accompagnement'!B26),CHAR(10),IF('Compétences Accompagnement'!C27="Maitrisé","",'Compétences Accompagnement'!B27),CHAR(10),IF('Compétences Accompagnement'!C28="Maitrisé","",'Compétences Accompagnement'!B28),CHAR(10),IF('Compétences Accompagnement'!C29="Maitrisé","",'Compétences Accompagnement'!B29),CHAR(10),IF('Compétences Accompagnement'!C30="Maitrisé","",'Compétences Accompagnement'!B30),CHAR(10),IF('Compétences Accompagnement'!C31="Maitrisé","",'Compétences Accompagnement'!B31),CHAR(10),IF('Compétences Accompagnement'!C32="Maitrisé","",'Compétences Accompagnement'!B32),CHAR(10),IF('Compétences Accompagnement'!C33="Maitrisé","",'Compétences Accompagnement'!B33),CHAR(10),IF('Compétences Accompagnement'!C37="Maitrisé","",'Compétences Accompagnement'!B37)))</f>
        <v/>
      </c>
      <c r="D41" s="195" t="str">
        <f>IF('Compétences Accompagnement'!C39="","",CONCATENATE(IF('Compétences Accompagnement'!C39="Maitrisé","",'Compétences Accompagnement'!B39),CHAR(10),IF('Compétences Accompagnement'!C40="Maitrisé","",'Compétences Accompagnement'!B40),CHAR(10),IF('Compétences Accompagnement'!C41="Maitrisé","",'Compétences Accompagnement'!B41),CHAR(10),IF('Compétences Accompagnement'!C42="Maitrisé","",'Compétences Accompagnement'!B42),CHAR(10),IF('Compétences Accompagnement'!C43="Maitrisé","",'Compétences Accompagnement'!B43),CHAR(10),IF('Compétences Accompagnement'!C44="Maitrisé","",'Compétences Accompagnement'!B44),CHAR(10),IF('Compétences Accompagnement'!C45="Maitrisé","",'Compétences Accompagnement'!B45),CHAR(10),IF('Compétences Accompagnement'!C46="Maitrisé","",'Compétences Accompagnement'!B46),CHAR(10),IF('Compétences Accompagnement'!C47="Maitrisé","",'Compétences Accompagnement'!B47),CHAR(10),IF('Compétences Accompagnement'!C48="Maitrisé","",'Compétences Accompagnement'!B48),CHAR(10),IF('Compétences Accompagnement'!C49="Maitrisé","",'Compétences Accompagnement'!B49),CHAR(10),IF('Compétences Accompagnement'!C50="Maitrisé","",'Compétences Accompagnement'!B50),CHAR(10),IF('Compétences Accompagnement'!C51="Maitrisé","",'Compétences Accompagnement'!B51),CHAR(10),IF('Compétences Accompagnement'!C52="Maitrisé","",'Compétences Accompagnement'!B52),CHAR(10),IF('Compétences Accompagnement'!C53="Maitrisé","",'Compétences Accompagnement'!B53),CHAR(10),IF('Compétences Accompagnement'!C54="Maitrisé","",'Compétences Accompagnement'!B54)))</f>
        <v/>
      </c>
      <c r="E41" s="195" t="str">
        <f>IF('Compétences Accompagnement'!C56="","",CONCATENATE(IF('Compétences Accompagnement'!C56="Maitrisé","",'Compétences Accompagnement'!B56),CHAR(10),IF('Compétences Accompagnement'!C57="Maitrisé","",'Compétences Accompagnement'!B57),CHAR(10),IF('Compétences Accompagnement'!C58="Maitrisé","",'Compétences Accompagnement'!B58),CHAR(10),IF('Compétences Accompagnement'!C59="Maitrisé","",'Compétences Accompagnement'!B59),CHAR(10),IF('Compétences Accompagnement'!C60="Maitrisé","",'Compétences Accompagnement'!B60),CHAR(10),IF('Compétences Accompagnement'!C61="Maitrisé","",'Compétences Accompagnement'!B61),CHAR(10),IF('Compétences Accompagnement'!C62="Maitrisé","",'Compétences Accompagnement'!B62),CHAR(10),IF('Compétences Accompagnement'!C63="Maitrisé","",'Compétences Accompagnement'!B63),CHAR(10),IF('Compétences Accompagnement'!C64="Maitrisé","",'Compétences Accompagnement'!B64),CHAR(10),IF('Compétences Accompagnement'!C65="Maitrisé","",'Compétences Accompagnement'!B65),CHAR(10),IF('Compétences Accompagnement'!C66="Maitrisé","",'Compétences Accompagnement'!B66),CHAR(10),IF('Compétences Accompagnement'!C67="Maitrisé","",'Compétences Accompagnement'!B67),CHAR(10),IF('Compétences Accompagnement'!C68="Maitrisé","",'Compétences Accompagnement'!B68),CHAR(10),IF('Compétences Accompagnement'!C69="Maitrisé","",'Compétences Accompagnement'!B69),CHAR(10),IF('Compétences Accompagnement'!C70="Maitrisé","",'Compétences Accompagnement'!B70),CHAR(10),IF('Compétences Accompagnement'!C71="Maitrisé","",'Compétences Accompagnement'!B71),CHAR(10),IF('Compétences Accompagnement'!C72="Maitrisé","",'Compétences Accompagnement'!B72),CHAR(10),IF('Compétences Accompagnement'!C73="Maitrisé","",'Compétences Accompagnement'!B73),CHAR(10),IF('Compétences Accompagnement'!C74="Maitrisé","",'Compétences Accompagnement'!B74),CHAR(10),IF('Compétences Accompagnement'!C75="Maitrisé","",'Compétences Accompagnement'!B75),CHAR(10),IF('Compétences Accompagnement'!C76="Maitrisé","",'Compétences Accompagnement'!B76),CHAR(10),IF('Compétences Accompagnement'!C77="Maitrisé","",'Compétences Accompagnement'!B77),CHAR(10),IF('Compétences Accompagnement'!C78="Maitrisé","",'Compétences Accompagnement'!B78),CHAR(10),IF('Compétences Accompagnement'!C79="Maitrisé","",'Compétences Accompagnement'!B79),CHAR(10),IF('Compétences Accompagnement'!C80="Maitrisé","",'Compétences Accompagnement'!B80),CHAR(10),IF('Compétences Accompagnement'!C81="Maitrisé","",'Compétences Accompagnement'!B81),CHAR(10),IF('Compétences Accompagnement'!C83="Maitrisé","",'Compétences Accompagnement'!B83),CHAR(10)))</f>
        <v/>
      </c>
    </row>
    <row r="42" spans="1:5" ht="60" customHeight="1" x14ac:dyDescent="0.25">
      <c r="A42" s="189" t="str">
        <f>IF('Activité Accompagnement'!C5="","",CONCATENATE(IF(OR('Activité Accompagnement'!C5="Ne fonctionne pas",'Activité Accompagnement'!C5="Fonctionne mal",'Activité Accompagnement'!C5="Fonctionne inégalement"),'Activité Accompagnement'!B5,""),CHAR(10),IF(OR('Activité Accompagnement'!C6="Ne fonctionne pas",'Activité Accompagnement'!C6="Fonctionne mal",'Activité Accompagnement'!C6="Fonctionne inégalement"),'Activité Accompagnement'!B6,""),CHAR(10),IF(OR('Activité Accompagnement'!C7="Ne fonctionne pas",'Activité Accompagnement'!C7="Fonctionne mal",'Activité Accompagnement'!C7="Fonctionne inégalement"),'Activité Accompagnement'!B7,""),CHAR(10),IF(OR('Activité Accompagnement'!C8="Ne fonctionne pas",'Activité Accompagnement'!C8="Fonctionne mal",'Activité Accompagnement'!C8="Fonctionne inégalement"),'Activité Accompagnement'!B8,""),CHAR(10),IF(OR('Activité Accompagnement'!C9="Ne fonctionne pas",'Activité Accompagnement'!C9="Fonctionne mal",'Activité Accompagnement'!C9="Fonctionne inégalement"),'Activité Accompagnement'!B9,"")))</f>
        <v/>
      </c>
      <c r="B42" s="196"/>
      <c r="C42" s="196"/>
      <c r="D42" s="196"/>
      <c r="E42" s="196"/>
    </row>
    <row r="43" spans="1:5" x14ac:dyDescent="0.25">
      <c r="A43" s="190"/>
      <c r="B43" s="196"/>
      <c r="C43" s="196"/>
      <c r="D43" s="196"/>
      <c r="E43" s="196"/>
    </row>
    <row r="44" spans="1:5" x14ac:dyDescent="0.25">
      <c r="A44" s="190"/>
      <c r="B44" s="196"/>
      <c r="C44" s="196"/>
      <c r="D44" s="196"/>
      <c r="E44" s="196"/>
    </row>
    <row r="45" spans="1:5" x14ac:dyDescent="0.25">
      <c r="A45" s="190"/>
      <c r="B45" s="196"/>
      <c r="C45" s="196"/>
      <c r="D45" s="196"/>
      <c r="E45" s="196"/>
    </row>
    <row r="46" spans="1:5" ht="13" thickBot="1" x14ac:dyDescent="0.3">
      <c r="A46" s="191"/>
      <c r="B46" s="196"/>
      <c r="C46" s="196"/>
      <c r="D46" s="196"/>
      <c r="E46" s="196"/>
    </row>
    <row r="47" spans="1:5" ht="26.25" customHeight="1" thickBot="1" x14ac:dyDescent="0.3">
      <c r="A47" s="123" t="s">
        <v>87</v>
      </c>
      <c r="B47" s="196"/>
      <c r="C47" s="196"/>
      <c r="D47" s="196"/>
      <c r="E47" s="196"/>
    </row>
    <row r="48" spans="1:5" ht="12.75" customHeight="1" x14ac:dyDescent="0.25">
      <c r="A48" s="189" t="str">
        <f>IF('Activité Accompagnement'!C11="","",CONCATENATE(IF(OR('Activité Accompagnement'!C11="Ne fonctionne pas",'Activité Accompagnement'!C11="Fonctionne mal",'Activité Accompagnement'!C11="Fonctionne inégalement"),'Activité Accompagnement'!B11,""),CHAR(10),IF(OR('Activité Accompagnement'!C12="Ne fonctionne pas",'Activité Accompagnement'!C12="Fonctionne mal",'Activité Accompagnement'!C12="Fonctionne inégalement"),'Activité Accompagnement'!B12,""),CHAR(10),IF(OR('Activité Accompagnement'!C13="Ne fonctionne pas",'Activité Accompagnement'!C13="Fonctionne mal",'Activité Accompagnement'!C13="Fonctionne inégalement"),'Activité Accompagnement'!B13,""),CHAR(10),IF(OR('Activité Accompagnement'!C14="Ne fonctionne pas",'Activité Accompagnement'!C14="Fonctionne mal",'Activité Accompagnement'!C14="Fonctionne inégalement"),'Activité Accompagnement'!B14,""),CHAR(10),IF(OR('Activité Accompagnement'!C15="Ne fonctionne pas",'Activité Accompagnement'!C15="Fonctionne mal",'Activité Accompagnement'!C15="Fonctionne inégalement"),'Activité Accompagnement'!B15,"")))</f>
        <v/>
      </c>
      <c r="B48" s="196"/>
      <c r="C48" s="196"/>
      <c r="D48" s="196"/>
      <c r="E48" s="196"/>
    </row>
    <row r="49" spans="1:5" x14ac:dyDescent="0.25">
      <c r="A49" s="190"/>
      <c r="B49" s="196"/>
      <c r="C49" s="196"/>
      <c r="D49" s="196"/>
      <c r="E49" s="196"/>
    </row>
    <row r="50" spans="1:5" x14ac:dyDescent="0.25">
      <c r="A50" s="190"/>
      <c r="B50" s="196"/>
      <c r="C50" s="196"/>
      <c r="D50" s="196"/>
      <c r="E50" s="196"/>
    </row>
    <row r="51" spans="1:5" x14ac:dyDescent="0.25">
      <c r="A51" s="190"/>
      <c r="B51" s="196"/>
      <c r="C51" s="196"/>
      <c r="D51" s="196"/>
      <c r="E51" s="196"/>
    </row>
    <row r="52" spans="1:5" ht="13" thickBot="1" x14ac:dyDescent="0.3">
      <c r="A52" s="191"/>
      <c r="B52" s="196"/>
      <c r="C52" s="196"/>
      <c r="D52" s="196"/>
      <c r="E52" s="196"/>
    </row>
    <row r="53" spans="1:5" ht="20.149999999999999" customHeight="1" thickBot="1" x14ac:dyDescent="0.3">
      <c r="A53" s="123" t="s">
        <v>88</v>
      </c>
      <c r="B53" s="196"/>
      <c r="C53" s="196"/>
      <c r="D53" s="196"/>
      <c r="E53" s="196"/>
    </row>
    <row r="54" spans="1:5" ht="12.75" customHeight="1" x14ac:dyDescent="0.25">
      <c r="A54" s="189" t="str">
        <f>IF('Activité Accompagnement'!C17="","",CONCATENATE(IF(OR('Activité Accompagnement'!C17="Ne fonctionne pas",'Activité Accompagnement'!C17="Fonctionne mal",'Activité Accompagnement'!C17="Fonctionne inégalement"),'Activité Accompagnement'!B17,""),CHAR(10),IF(OR('Activité Accompagnement'!C18="Ne fonctionne pas",'Activité Accompagnement'!C18="Fonctionne mal",'Activité Accompagnement'!C18="Fonctionne inégalement"),'Activité Accompagnement'!B18,""),CHAR(10),IF(OR('Activité Accompagnement'!C19="Ne fonctionne pas",'Activité Accompagnement'!C19="Fonctionne mal",'Activité Accompagnement'!C19="Fonctionne inégalement"),'Activité Accompagnement'!B19,""),CHAR(10),IF(OR('Activité Accompagnement'!C20="Ne fonctionne pas",'Activité Accompagnement'!C20="Fonctionne mal",'Activité Accompagnement'!C20="Fonctionne inégalement"),'Activité Accompagnement'!B20,""),CHAR(10),IF(OR('Activité Accompagnement'!C21="Ne fonctionne pas",'Activité Accompagnement'!C21="Fonctionne mal",'Activité Accompagnement'!C21="Fonctionne inégalement"),'Activité Accompagnement'!B21,"")))</f>
        <v/>
      </c>
      <c r="B54" s="196"/>
      <c r="C54" s="196"/>
      <c r="D54" s="196"/>
      <c r="E54" s="196"/>
    </row>
    <row r="55" spans="1:5" x14ac:dyDescent="0.25">
      <c r="A55" s="190"/>
      <c r="B55" s="196"/>
      <c r="C55" s="196"/>
      <c r="D55" s="196"/>
      <c r="E55" s="196"/>
    </row>
    <row r="56" spans="1:5" x14ac:dyDescent="0.25">
      <c r="A56" s="190"/>
      <c r="B56" s="196"/>
      <c r="C56" s="196"/>
      <c r="D56" s="196"/>
      <c r="E56" s="196"/>
    </row>
    <row r="57" spans="1:5" x14ac:dyDescent="0.25">
      <c r="A57" s="190"/>
      <c r="B57" s="196"/>
      <c r="C57" s="196"/>
      <c r="D57" s="196"/>
      <c r="E57" s="196"/>
    </row>
    <row r="58" spans="1:5" ht="13" thickBot="1" x14ac:dyDescent="0.3">
      <c r="A58" s="191"/>
      <c r="B58" s="196"/>
      <c r="C58" s="196"/>
      <c r="D58" s="196"/>
      <c r="E58" s="196"/>
    </row>
    <row r="59" spans="1:5" ht="20.149999999999999" customHeight="1" thickBot="1" x14ac:dyDescent="0.3">
      <c r="A59" s="123" t="s">
        <v>89</v>
      </c>
      <c r="B59" s="196"/>
      <c r="C59" s="196"/>
      <c r="D59" s="196"/>
      <c r="E59" s="196"/>
    </row>
    <row r="60" spans="1:5" ht="12.75" customHeight="1" x14ac:dyDescent="0.25">
      <c r="A60" s="189" t="str">
        <f>IF('Activité Accompagnement'!C23="","",CONCATENATE(IF(OR('Activité Accompagnement'!C23="Ne fonctionne pas",'Activité Accompagnement'!C23="Fonctionne mal",'Activité Accompagnement'!C23="Fonctionne inégalement"),'Activité Accompagnement'!B23,""),CHAR(10),IF(OR('Activité Accompagnement'!C24="Ne fonctionne pas",'Activité Accompagnement'!C24="Fonctionne mal",'Activité Accompagnement'!C24="Fonctionne inégalement"),'Activité Accompagnement'!B24,""),CHAR(10),IF(OR('Activité Accompagnement'!C25="Ne fonctionne pas",'Activité Accompagnement'!C25="Fonctionne mal",'Activité Accompagnement'!C25="Fonctionne inégalement"),'Activité Accompagnement'!B25,""),CHAR(10),IF(OR('Activité Accompagnement'!C26="Ne fonctionne pas",'Activité Accompagnement'!C26="Fonctionne mal",'Activité Accompagnement'!C26="Fonctionne inégalement"),'Activité Accompagnement'!B26,""),CHAR(10),IF(OR('Activité Accompagnement'!C27="Ne fonctionne pas",'Activité Accompagnement'!C27="Fonctionne mal",'Activité Accompagnement'!C27="Fonctionne inégalement"),'Activité Accompagnement'!B27,"")))</f>
        <v/>
      </c>
      <c r="B60" s="196"/>
      <c r="C60" s="196"/>
      <c r="D60" s="196"/>
      <c r="E60" s="196"/>
    </row>
    <row r="61" spans="1:5" x14ac:dyDescent="0.25">
      <c r="A61" s="190"/>
      <c r="B61" s="196"/>
      <c r="C61" s="196"/>
      <c r="D61" s="196"/>
      <c r="E61" s="196"/>
    </row>
    <row r="62" spans="1:5" x14ac:dyDescent="0.25">
      <c r="A62" s="190"/>
      <c r="B62" s="196"/>
      <c r="C62" s="196"/>
      <c r="D62" s="196"/>
      <c r="E62" s="196"/>
    </row>
    <row r="63" spans="1:5" x14ac:dyDescent="0.25">
      <c r="A63" s="190"/>
      <c r="B63" s="196"/>
      <c r="C63" s="196"/>
      <c r="D63" s="196"/>
      <c r="E63" s="196"/>
    </row>
    <row r="64" spans="1:5" ht="28.5" customHeight="1" thickBot="1" x14ac:dyDescent="0.3">
      <c r="A64" s="191"/>
      <c r="B64" s="196"/>
      <c r="C64" s="196"/>
      <c r="D64" s="196"/>
      <c r="E64" s="196"/>
    </row>
    <row r="65" spans="1:5" ht="26.5" thickBot="1" x14ac:dyDescent="0.3">
      <c r="A65" s="123" t="s">
        <v>90</v>
      </c>
      <c r="B65" s="196"/>
      <c r="C65" s="196"/>
      <c r="D65" s="196"/>
      <c r="E65" s="196"/>
    </row>
    <row r="66" spans="1:5" ht="12.75" customHeight="1" x14ac:dyDescent="0.25">
      <c r="A66" s="189" t="str">
        <f>IF('Activité Accompagnement'!C29="","",CONCATENATE(IF(OR('Activité Accompagnement'!C29="Ne fonctionne pas",'Activité Accompagnement'!C29="Fonctionne mal",'Activité Accompagnement'!C29="Fonctionne inégalement"),'Activité Accompagnement'!B29,""),CHAR(10),IF(OR('Activité Accompagnement'!C30="Ne fonctionne pas",'Activité Accompagnement'!C30="Fonctionne mal",'Activité Accompagnement'!C30="Fonctionne inégalement"),'Activité Accompagnement'!B30,""),CHAR(10),IF(OR('Activité Accompagnement'!C31="Ne fonctionne pas",'Activité Accompagnement'!C31="Fonctionne mal",'Activité Accompagnement'!C31="Fonctionne inégalement"),'Activité Accompagnement'!B31,""),CHAR(10),IF(OR('Activité Accompagnement'!C32="Ne fonctionne pas",'Activité Accompagnement'!C32="Fonctionne mal",'Activité Accompagnement'!C32="Fonctionne inégalement"),'Activité Accompagnement'!B32,""),CHAR(10),IF(OR('Activité Accompagnement'!C33="Ne fonctionne pas",'Activité Accompagnement'!C33="Fonctionne mal",'Activité Accompagnement'!C33="Fonctionne inégalement"),'Activité Accompagnement'!B33,"")))</f>
        <v/>
      </c>
      <c r="B66" s="196"/>
      <c r="C66" s="196"/>
      <c r="D66" s="196"/>
      <c r="E66" s="196"/>
    </row>
    <row r="67" spans="1:5" x14ac:dyDescent="0.25">
      <c r="A67" s="190"/>
      <c r="B67" s="196"/>
      <c r="C67" s="196"/>
      <c r="D67" s="196"/>
      <c r="E67" s="196"/>
    </row>
    <row r="68" spans="1:5" x14ac:dyDescent="0.25">
      <c r="A68" s="190"/>
      <c r="B68" s="196"/>
      <c r="C68" s="196"/>
      <c r="D68" s="196"/>
      <c r="E68" s="196"/>
    </row>
    <row r="69" spans="1:5" x14ac:dyDescent="0.25">
      <c r="A69" s="190"/>
      <c r="B69" s="196"/>
      <c r="C69" s="196"/>
      <c r="D69" s="196"/>
      <c r="E69" s="196"/>
    </row>
    <row r="70" spans="1:5" ht="24.75" customHeight="1" thickBot="1" x14ac:dyDescent="0.3">
      <c r="A70" s="191"/>
      <c r="B70" s="196"/>
      <c r="C70" s="196"/>
      <c r="D70" s="196"/>
      <c r="E70" s="196"/>
    </row>
    <row r="71" spans="1:5" ht="20.149999999999999" customHeight="1" thickBot="1" x14ac:dyDescent="0.3">
      <c r="A71" s="123" t="s">
        <v>199</v>
      </c>
      <c r="B71" s="196"/>
      <c r="C71" s="196"/>
      <c r="D71" s="196"/>
      <c r="E71" s="196"/>
    </row>
    <row r="72" spans="1:5" ht="12.75" customHeight="1" x14ac:dyDescent="0.25">
      <c r="A72" s="189" t="str">
        <f>IF('Activité Accompagnement'!C35="","",CONCATENATE(IF(OR('Activité Accompagnement'!C35="Ne fonctionne pas",'Activité Accompagnement'!C35="Fonctionne mal",'Activité Accompagnement'!C35="Fonctionne inégalement"),'Activité Accompagnement'!B35,""),CHAR(10),IF(OR('Activité Accompagnement'!C36="Ne fonctionne pas",'Activité Accompagnement'!C36="Fonctionne mal",'Activité Accompagnement'!C36="Fonctionne inégalement"),'Activité Accompagnement'!B36,""),CHAR(10),IF(OR('Activité Accompagnement'!C37="Ne fonctionne pas",'Activité Accompagnement'!C37="Fonctionne mal",'Activité Accompagnement'!C37="Fonctionne inégalement"),'Activité Accompagnement'!B37,""),CHAR(10),IF(OR('Activité Accompagnement'!C38="Ne fonctionne pas",'Activité Accompagnement'!C38="Fonctionne mal",'Activité Accompagnement'!C38="Fonctionne inégalement"),'Activité Accompagnement'!B38,""),CHAR(10),IF(OR('Activité Accompagnement'!C39="Ne fonctionne pas",'Activité Accompagnement'!C39="Fonctionne mal",'Activité Accompagnement'!C39="Fonctionne inégalement"),'Activité Accompagnement'!B39,"")))</f>
        <v/>
      </c>
      <c r="B72" s="196"/>
      <c r="C72" s="196"/>
      <c r="D72" s="196"/>
      <c r="E72" s="196"/>
    </row>
    <row r="73" spans="1:5" x14ac:dyDescent="0.25">
      <c r="A73" s="190"/>
      <c r="B73" s="196"/>
      <c r="C73" s="196"/>
      <c r="D73" s="196"/>
      <c r="E73" s="196"/>
    </row>
    <row r="74" spans="1:5" x14ac:dyDescent="0.25">
      <c r="A74" s="190"/>
      <c r="B74" s="196"/>
      <c r="C74" s="196"/>
      <c r="D74" s="196"/>
      <c r="E74" s="196"/>
    </row>
    <row r="75" spans="1:5" x14ac:dyDescent="0.25">
      <c r="A75" s="190"/>
      <c r="B75" s="196"/>
      <c r="C75" s="196"/>
      <c r="D75" s="196"/>
      <c r="E75" s="196"/>
    </row>
    <row r="76" spans="1:5" ht="74.25" customHeight="1" thickBot="1" x14ac:dyDescent="0.3">
      <c r="A76" s="191"/>
      <c r="B76" s="197"/>
      <c r="C76" s="197"/>
      <c r="D76" s="197"/>
      <c r="E76" s="197"/>
    </row>
    <row r="77" spans="1:5" ht="19" thickBot="1" x14ac:dyDescent="0.3">
      <c r="A77" s="174" t="s">
        <v>227</v>
      </c>
      <c r="B77" s="175"/>
      <c r="C77" s="175"/>
      <c r="D77" s="175"/>
      <c r="E77" s="176"/>
    </row>
    <row r="78" spans="1:5" ht="28.5" thickBot="1" x14ac:dyDescent="0.3">
      <c r="A78" s="124" t="s">
        <v>94</v>
      </c>
      <c r="B78" s="124" t="s">
        <v>1</v>
      </c>
      <c r="C78" s="124" t="s">
        <v>205</v>
      </c>
      <c r="D78" s="124" t="s">
        <v>206</v>
      </c>
      <c r="E78" s="124" t="s">
        <v>207</v>
      </c>
    </row>
    <row r="79" spans="1:5" ht="20.149999999999999" customHeight="1" thickBot="1" x14ac:dyDescent="0.3">
      <c r="A79" s="125" t="s">
        <v>91</v>
      </c>
      <c r="B79" s="195" t="str">
        <f>IF('Compétences Continuité'!C3="","",CONCATENATE(IF('Compétences Continuité'!C3="Maitrisé","",'Compétences Continuité'!B3),CHAR(10),IF('Compétences Continuité'!C4="Maitrisé","",'Compétences Continuité'!B4),CHAR(10),IF('Compétences Continuité'!C5="Maitrisé","",'Compétences Continuité'!B5),CHAR(10),IF('Compétences Continuité'!C6="Maitrisé","",'Compétences Continuité'!B6),CHAR(10),IF('Compétences Continuité'!C7="Maitrisé","",'Compétences Continuité'!B7),CHAR(10),IF('Compétences Continuité'!C8="Maitrisé","",'Compétences Continuité'!B8),CHAR(10),IF('Compétences Continuité'!C9="Maitrisé","",'Compétences Continuité'!B9),CHAR(10),IF('Compétences Continuité'!C10="Maitrisé","",'Compétences Continuité'!B10),CHAR(10),IF('Compétences Continuité'!C11="Maitrisé","",'Compétences Continuité'!B11),CHAR(10),IF('Compétences Continuité'!C12="Maitrisé","",'Compétences Continuité'!B12),CHAR(10),IF('Compétences Continuité'!C13="Maitrisé","",'Compétences Continuité'!B13),CHAR(10),IF('Compétences Continuité'!C14="Maitrisé","",'Compétences Continuité'!B14),CHAR(10),IF('Compétences Continuité'!C15="Maitrisé","",'Compétences Continuité'!B15),CHAR(10),IF('Compétences Continuité'!C16="Maitrisé","",'Compétences Continuité'!B16),CHAR(10),IF('Compétences Continuité'!C17="Maitrisé","",'Compétences Continuité'!B17),CHAR(10),IF('Compétences Continuité'!C18="Maitrisé","",'Compétences Continuité'!B18),CHAR(10)))</f>
        <v/>
      </c>
      <c r="C79" s="195" t="str">
        <f>IF('Compétences Continuité'!C20="","",CONCATENATE(IF('Compétences Continuité'!C20="Maitrisé","",'Compétences Continuité'!B20),CHAR(10),IF('Compétences Continuité'!C21="Maitrisé","",'Compétences Continuité'!B21),CHAR(10),IF('Compétences Continuité'!C22="Maitrisé","",'Compétences Continuité'!B22),CHAR(10),IF('Compétences Continuité'!C23="Maitrisé","",'Compétences Continuité'!B23),CHAR(10),IF('Compétences Continuité'!C24="Maitrisé","",'Compétences Continuité'!B24),CHAR(10),IF('Compétences Continuité'!C25="Maitrisé","",'Compétences Continuité'!B25),CHAR(10),IF('Compétences Continuité'!C26="Maitrisé","",'Compétences Continuité'!B26),CHAR(10),IF('Compétences Continuité'!C27="Maitrisé","",'Compétences Continuité'!B27),CHAR(10),IF('Compétences Continuité'!C28="Maitrisé","",'Compétences Continuité'!B28),CHAR(10),IF('Compétences Continuité'!C29="Maitrisé","",'Compétences Continuité'!B29),CHAR(10),IF('Compétences Continuité'!C30="Maitrisé","",'Compétences Continuité'!B30),CHAR(10),IF('Compétences Continuité'!C31="Maitrisé","",'Compétences Continuité'!B31),CHAR(10),IF('Compétences Continuité'!C32="Maitrisé","",'Compétences Continuité'!B32),CHAR(10),IF('Compétences Continuité'!C33="Maitrisé","",'Compétences Continuité'!B33),CHAR(10),IF('Compétences Continuité'!C34="Maitrisé","",'Compétences Continuité'!B34),CHAR(10),IF('Compétences Continuité'!C35="Maitrisé","",'Compétences Continuité'!B35)))</f>
        <v/>
      </c>
      <c r="D79" s="195" t="str">
        <f>IF('Compétences Continuité'!C37="","",CONCATENATE(IF('Compétences Continuité'!C37="Maitrisé","",'Compétences Continuité'!B37),CHAR(10),IF('Compétences Continuité'!C38="Maitrisé","",'Compétences Continuité'!B38),CHAR(10),IF('Compétences Continuité'!C39="Maitrisé","",'Compétences Continuité'!B39),CHAR(10),IF('Compétences Continuité'!C40="Maitrisé","",'Compétences Continuité'!B40),CHAR(10),IF('Compétences Continuité'!C41="Maitrisé","",'Compétences Continuité'!B41),CHAR(10),IF('Compétences Continuité'!C42="Maitrisé","",'Compétences Continuité'!B42),CHAR(10),IF('Compétences Continuité'!C43="Maitrisé","",'Compétences Continuité'!B43),CHAR(10),IF('Compétences Continuité'!C44="Maitrisé","",'Compétences Continuité'!B44),CHAR(10),IF('Compétences Continuité'!C45="Maitrisé","",'Compétences Continuité'!B45),CHAR(10),IF('Compétences Continuité'!C46="Maitrisé","",'Compétences Continuité'!B46),CHAR(10),IF('Compétences Continuité'!C47="Maitrisé","",'Compétences Continuité'!B47),CHAR(10),IF('Compétences Continuité'!C48="Maitrisé","",'Compétences Continuité'!B48),CHAR(10),IF('Compétences Continuité'!C49="Maitrisé","",'Compétences Continuité'!B49)))</f>
        <v/>
      </c>
      <c r="E79" s="195" t="str">
        <f>IF('Compétences Continuité'!C51="","",CONCATENATE(IF('Compétences Continuité'!C51="Maitrisé","",'Compétences Continuité'!B51),CHAR(10),IF('Compétences Continuité'!C52="Maitrisé","",'Compétences Continuité'!B52),CHAR(10),IF('Compétences Continuité'!C53="Maitrisé","",'Compétences Continuité'!B53),CHAR(10),IF('Compétences Continuité'!C54="Maitrisé","",'Compétences Continuité'!B54),CHAR(10),IF('Compétences Continuité'!C55="Maitrisé","",'Compétences Continuité'!B55),CHAR(10),IF('Compétences Continuité'!C56="Maitrisé","",'Compétences Continuité'!B56),CHAR(10),IF('Compétences Continuité'!C57="Maitrisé","",'Compétences Continuité'!B57),CHAR(10),IF('Compétences Continuité'!C58="Maitrisé","",'Compétences Continuité'!B58),CHAR(10),IF('Compétences Continuité'!C59="Maitrisé","",'Compétences Continuité'!B59),CHAR(10),IF('Compétences Continuité'!C60="Maitrisé","",'Compétences Continuité'!B60),CHAR(10),IF('Compétences Continuité'!C61="Maitrisé","",'Compétences Continuité'!B61),CHAR(10),IF('Compétences Continuité'!C62="Maitrisé","",'Compétences Continuité'!B62),CHAR(10),IF('Compétences Continuité'!C63="Maitrisé","",'Compétences Continuité'!B63),CHAR(10),IF('Compétences Continuité'!C64="Maitrisé","",'Compétences Continuité'!B64),CHAR(10),IF('Compétences Continuité'!C65="Maitrisé","",'Compétences Continuité'!B65),CHAR(10),IF('Compétences Continuité'!C66="Maitrisé","",'Compétences Continuité'!B66),CHAR(10),IF('Compétences Continuité'!C67="Maitrisé","",'Compétences Continuité'!B67),CHAR(10),IF('Compétences Continuité'!C68="Maitrisé","",'Compétences Continuité'!B68),CHAR(10),IF('Compétences Continuité'!C69="Maitrisé","",'Compétences Continuité'!B69),CHAR(10),IF('Compétences Continuité'!C70="Maitrisé","",'Compétences Continuité'!B70),CHAR(10),IF('Compétences Continuité'!C71="Maitrisé","",'Compétences Continuité'!B71),CHAR(10),,IF('Compétences Continuité'!C72="Maitrisé","",'Compétences Continuité'!B72),CHAR(10),IF('Compétences Continuité'!C73="Maitrisé","",'Compétences Continuité'!B73),CHAR(10),IF('Compétences Continuité'!C74="Maitrisé","",'Compétences Continuité'!B74),CHAR(10),IF('Compétences Continuité'!C75="Maitrisé","",'Compétences Continuité'!B75)))</f>
        <v/>
      </c>
    </row>
    <row r="80" spans="1:5" x14ac:dyDescent="0.25">
      <c r="A80" s="189" t="str">
        <f>IF('Activité Continuité'!C5="","",CONCATENATE(IF(OR('Activité Continuité'!C5="Ne fonctionne pas",'Activité Continuité'!C5="Fonctionne mal",'Activité Continuité'!C5="Fonctionne inégalement"),'Activité Continuité'!B5,""),CHAR(10),IF(OR('Activité Continuité'!C6="Ne fonctionne pas",'Activité Continuité'!C6="Fonctionne mal",'Activité Continuité'!C6="Fonctionne inégalement"),'Activité Continuité'!B6,""),CHAR(10),IF(OR('Activité Continuité'!C7="Ne fonctionne pas",'Activité Continuité'!C7="Fonctionne mal",'Activité Continuité'!C7="Fonctionne inégalement"),'Activité Continuité'!B7,""),CHAR(10),IF(OR('Activité Continuité'!C8="Ne fonctionne pas",'Activité Continuité'!C8="Fonctionne mal",'Activité Continuité'!C8="Fonctionne inégalement"),'Activité Continuité'!B8,""),CHAR(10),IF(OR('Activité Continuité'!C9="Ne fonctionne pas",'Activité Continuité'!C9="Fonctionne mal",'Activité Continuité'!C9="Fonctionne inégalement"),'Activité Continuité'!B9,"")))</f>
        <v/>
      </c>
      <c r="B80" s="196"/>
      <c r="C80" s="196"/>
      <c r="D80" s="196"/>
      <c r="E80" s="196"/>
    </row>
    <row r="81" spans="1:5" x14ac:dyDescent="0.25">
      <c r="A81" s="190"/>
      <c r="B81" s="196"/>
      <c r="C81" s="196"/>
      <c r="D81" s="196"/>
      <c r="E81" s="196"/>
    </row>
    <row r="82" spans="1:5" x14ac:dyDescent="0.25">
      <c r="A82" s="190"/>
      <c r="B82" s="196"/>
      <c r="C82" s="196"/>
      <c r="D82" s="196"/>
      <c r="E82" s="196"/>
    </row>
    <row r="83" spans="1:5" x14ac:dyDescent="0.25">
      <c r="A83" s="190"/>
      <c r="B83" s="196"/>
      <c r="C83" s="196"/>
      <c r="D83" s="196"/>
      <c r="E83" s="196"/>
    </row>
    <row r="84" spans="1:5" ht="33" customHeight="1" thickBot="1" x14ac:dyDescent="0.3">
      <c r="A84" s="191"/>
      <c r="B84" s="196"/>
      <c r="C84" s="196"/>
      <c r="D84" s="196"/>
      <c r="E84" s="196"/>
    </row>
    <row r="85" spans="1:5" ht="30" customHeight="1" thickBot="1" x14ac:dyDescent="0.3">
      <c r="A85" s="125" t="s">
        <v>200</v>
      </c>
      <c r="B85" s="196"/>
      <c r="C85" s="196"/>
      <c r="D85" s="196"/>
      <c r="E85" s="196"/>
    </row>
    <row r="86" spans="1:5" ht="12.75" customHeight="1" x14ac:dyDescent="0.25">
      <c r="A86" s="189" t="str">
        <f>IF('Activité Continuité'!C11="","",CONCATENATE(IF(OR('Activité Continuité'!C11="Ne fonctionne pas",'Activité Continuité'!C11="Fonctionne mal",'Activité Continuité'!C11="Fonctionne inégalement"),'Activité Continuité'!B11,""),CHAR(10),IF(OR('Activité Continuité'!C12="Ne fonctionne pas",'Activité Continuité'!C12="Fonctionne mal",'Activité Continuité'!C12="Fonctionne inégalement"),'Activité Continuité'!B12,""),CHAR(10),IF(OR('Activité Continuité'!C13="Ne fonctionne pas",'Activité Continuité'!C13="Fonctionne mal",'Activité Continuité'!C13="Fonctionne inégalement"),'Activité Continuité'!B13,""),CHAR(10),IF(OR('Activité Continuité'!C14="Ne fonctionne pas",'Activité Continuité'!C14="Fonctionne mal",'Activité Continuité'!C14="Fonctionne inégalement"),'Activité Continuité'!B14,""),CHAR(10),IF(OR('Activité Continuité'!C15="Ne fonctionne pas",'Activité Continuité'!C15="Fonctionne mal",'Activité Continuité'!C15="Fonctionne inégalement"),'Activité Continuité'!B15,"")))</f>
        <v/>
      </c>
      <c r="B86" s="196"/>
      <c r="C86" s="196"/>
      <c r="D86" s="196"/>
      <c r="E86" s="196"/>
    </row>
    <row r="87" spans="1:5" x14ac:dyDescent="0.25">
      <c r="A87" s="190"/>
      <c r="B87" s="196"/>
      <c r="C87" s="196"/>
      <c r="D87" s="196"/>
      <c r="E87" s="196"/>
    </row>
    <row r="88" spans="1:5" x14ac:dyDescent="0.25">
      <c r="A88" s="190"/>
      <c r="B88" s="196"/>
      <c r="C88" s="196"/>
      <c r="D88" s="196"/>
      <c r="E88" s="196"/>
    </row>
    <row r="89" spans="1:5" x14ac:dyDescent="0.25">
      <c r="A89" s="190"/>
      <c r="B89" s="196"/>
      <c r="C89" s="196"/>
      <c r="D89" s="196"/>
      <c r="E89" s="196"/>
    </row>
    <row r="90" spans="1:5" ht="13" thickBot="1" x14ac:dyDescent="0.3">
      <c r="A90" s="191"/>
      <c r="B90" s="196"/>
      <c r="C90" s="196"/>
      <c r="D90" s="196"/>
      <c r="E90" s="196"/>
    </row>
    <row r="91" spans="1:5" ht="20.149999999999999" customHeight="1" thickBot="1" x14ac:dyDescent="0.3">
      <c r="A91" s="126" t="s">
        <v>201</v>
      </c>
      <c r="B91" s="196"/>
      <c r="C91" s="196"/>
      <c r="D91" s="196"/>
      <c r="E91" s="196"/>
    </row>
    <row r="92" spans="1:5" ht="12.75" customHeight="1" x14ac:dyDescent="0.25">
      <c r="A92" s="189" t="str">
        <f>IF('Activité Continuité'!C17="","",CONCATENATE(IF(OR('Activité Continuité'!C17="Ne fonctionne pas",'Activité Continuité'!C17="Fonctionne mal",'Activité Continuité'!C17="Fonctionne inégalement"),'Activité Continuité'!B17,""),CHAR(10),IF(OR('Activité Continuité'!C18="Ne fonctionne pas",'Activité Continuité'!C18="Fonctionne mal",'Activité Continuité'!C18="Fonctionne inégalement"),'Activité Continuité'!B18,""),CHAR(10),IF(OR('Activité Continuité'!C19="Ne fonctionne pas",'Activité Continuité'!C19="Fonctionne mal",'Activité Continuité'!C19="Fonctionne inégalement"),'Activité Continuité'!B19,""),CHAR(10),IF(OR('Activité Continuité'!C20="Ne fonctionne pas",'Activité Continuité'!C20="Fonctionne mal",'Activité Continuité'!C20="Fonctionne inégalement"),'Activité Continuité'!B20,""),CHAR(10),IF(OR('Activité Continuité'!C21="Ne fonctionne pas",'Activité Continuité'!C21="Fonctionne mal",'Activité Continuité'!C21="Fonctionne inégalement"),'Activité Continuité'!B21,"")))</f>
        <v/>
      </c>
      <c r="B92" s="196"/>
      <c r="C92" s="196"/>
      <c r="D92" s="196"/>
      <c r="E92" s="196"/>
    </row>
    <row r="93" spans="1:5" x14ac:dyDescent="0.25">
      <c r="A93" s="190"/>
      <c r="B93" s="196"/>
      <c r="C93" s="196"/>
      <c r="D93" s="196"/>
      <c r="E93" s="196"/>
    </row>
    <row r="94" spans="1:5" x14ac:dyDescent="0.25">
      <c r="A94" s="190"/>
      <c r="B94" s="196"/>
      <c r="C94" s="196"/>
      <c r="D94" s="196"/>
      <c r="E94" s="196"/>
    </row>
    <row r="95" spans="1:5" x14ac:dyDescent="0.25">
      <c r="A95" s="190"/>
      <c r="B95" s="196"/>
      <c r="C95" s="196"/>
      <c r="D95" s="196"/>
      <c r="E95" s="196"/>
    </row>
    <row r="96" spans="1:5" ht="13" thickBot="1" x14ac:dyDescent="0.3">
      <c r="A96" s="191"/>
      <c r="B96" s="196"/>
      <c r="C96" s="196"/>
      <c r="D96" s="196"/>
      <c r="E96" s="196"/>
    </row>
    <row r="97" spans="1:5" ht="13" thickBot="1" x14ac:dyDescent="0.3">
      <c r="A97" s="127" t="s">
        <v>202</v>
      </c>
      <c r="B97" s="196"/>
      <c r="C97" s="196"/>
      <c r="D97" s="196"/>
      <c r="E97" s="196"/>
    </row>
    <row r="98" spans="1:5" ht="12.75" customHeight="1" x14ac:dyDescent="0.25">
      <c r="A98" s="189" t="str">
        <f>IF('Activité Continuité'!C23="","",CONCATENATE(IF(OR('Activité Continuité'!C23="Ne fonctionne pas",'Activité Continuité'!C23="Fonctionne mal",'Activité Continuité'!C23="Fonctionne inégalement"),'Activité Continuité'!B23,""),CHAR(10),IF(OR('Activité Continuité'!C24="Ne fonctionne pas",'Activité Continuité'!C24="Fonctionne mal",'Activité Continuité'!C24="Fonctionne inégalement"),'Activité Continuité'!B24,""),CHAR(10),IF(OR('Activité Continuité'!C25="Ne fonctionne pas",'Activité Continuité'!C25="Fonctionne mal",'Activité Continuité'!C25="Fonctionne inégalement"),'Activité Continuité'!B25,""),CHAR(10),IF(OR('Activité Continuité'!C26="Ne fonctionne pas",'Activité Continuité'!C26="Fonctionne mal",'Activité Continuité'!C26="Fonctionne inégalement"),'Activité Continuité'!B26,""),CHAR(10),IF(OR('Activité Continuité'!C27="Ne fonctionne pas",'Activité Continuité'!C27="Fonctionne mal",'Activité Continuité'!C27="Fonctionne inégalement"),'Activité Continuité'!B27,"")))</f>
        <v/>
      </c>
      <c r="B98" s="196"/>
      <c r="C98" s="196"/>
      <c r="D98" s="196"/>
      <c r="E98" s="196"/>
    </row>
    <row r="99" spans="1:5" x14ac:dyDescent="0.25">
      <c r="A99" s="190"/>
      <c r="B99" s="196"/>
      <c r="C99" s="196"/>
      <c r="D99" s="196"/>
      <c r="E99" s="196"/>
    </row>
    <row r="100" spans="1:5" x14ac:dyDescent="0.25">
      <c r="A100" s="190"/>
      <c r="B100" s="196"/>
      <c r="C100" s="196"/>
      <c r="D100" s="196"/>
      <c r="E100" s="196"/>
    </row>
    <row r="101" spans="1:5" x14ac:dyDescent="0.25">
      <c r="A101" s="190"/>
      <c r="B101" s="196"/>
      <c r="C101" s="196"/>
      <c r="D101" s="196"/>
      <c r="E101" s="196"/>
    </row>
    <row r="102" spans="1:5" ht="13" thickBot="1" x14ac:dyDescent="0.3">
      <c r="A102" s="191"/>
      <c r="B102" s="196"/>
      <c r="C102" s="196"/>
      <c r="D102" s="196"/>
      <c r="E102" s="196"/>
    </row>
    <row r="103" spans="1:5" ht="20.149999999999999" customHeight="1" thickBot="1" x14ac:dyDescent="0.3">
      <c r="A103" s="127" t="s">
        <v>203</v>
      </c>
      <c r="B103" s="196"/>
      <c r="C103" s="196"/>
      <c r="D103" s="196"/>
      <c r="E103" s="196"/>
    </row>
    <row r="104" spans="1:5" ht="12.75" customHeight="1" x14ac:dyDescent="0.25">
      <c r="A104" s="189" t="str">
        <f>IF('Activité Continuité'!C29="","",CONCATENATE(IF(OR('Activité Continuité'!C29="Ne fonctionne pas",'Activité Continuité'!C29="Fonctionne mal",'Activité Continuité'!C29="Fonctionne inégalement"),'Activité Continuité'!B29,""),CHAR(10),IF(OR('Activité Continuité'!C30="Ne fonctionne pas",'Activité Continuité'!C30="Fonctionne mal",'Activité Continuité'!C30="Fonctionne inégalement"),'Activité Continuité'!B30,""),CHAR(10),IF(OR('Activité Continuité'!C31="Ne fonctionne pas",'Activité Continuité'!C31="Fonctionne mal",'Activité Continuité'!C31="Fonctionne inégalement"),'Activité Continuité'!B31,""),CHAR(10),IF(OR('Activité Continuité'!C32="Ne fonctionne pas",'Activité Continuité'!C32="Fonctionne mal",'Activité Continuité'!C32="Fonctionne inégalement"),'Activité Continuité'!B32,""),CHAR(10),IF(OR('Activité Continuité'!C33="Ne fonctionne pas",'Activité Continuité'!C33="Fonctionne mal",'Activité Continuité'!C33="Fonctionne inégalement"),'Activité Continuité'!B33,"")))</f>
        <v/>
      </c>
      <c r="B104" s="196"/>
      <c r="C104" s="196"/>
      <c r="D104" s="196"/>
      <c r="E104" s="196"/>
    </row>
    <row r="105" spans="1:5" x14ac:dyDescent="0.25">
      <c r="A105" s="190"/>
      <c r="B105" s="196"/>
      <c r="C105" s="196"/>
      <c r="D105" s="196"/>
      <c r="E105" s="196"/>
    </row>
    <row r="106" spans="1:5" x14ac:dyDescent="0.25">
      <c r="A106" s="190"/>
      <c r="B106" s="196"/>
      <c r="C106" s="196"/>
      <c r="D106" s="196"/>
      <c r="E106" s="196"/>
    </row>
    <row r="107" spans="1:5" x14ac:dyDescent="0.25">
      <c r="A107" s="190"/>
      <c r="B107" s="196"/>
      <c r="C107" s="196"/>
      <c r="D107" s="196"/>
      <c r="E107" s="196"/>
    </row>
    <row r="108" spans="1:5" ht="13" thickBot="1" x14ac:dyDescent="0.3">
      <c r="A108" s="191"/>
      <c r="B108" s="196"/>
      <c r="C108" s="196"/>
      <c r="D108" s="196"/>
      <c r="E108" s="196"/>
    </row>
    <row r="109" spans="1:5" ht="24.5" thickBot="1" x14ac:dyDescent="0.3">
      <c r="A109" s="128" t="s">
        <v>204</v>
      </c>
      <c r="B109" s="196"/>
      <c r="C109" s="196"/>
      <c r="D109" s="196"/>
      <c r="E109" s="196"/>
    </row>
    <row r="110" spans="1:5" ht="12.75" customHeight="1" x14ac:dyDescent="0.25">
      <c r="A110" s="189" t="str">
        <f>IF('Activité Continuité'!C35="","",CONCATENATE(IF(OR('Activité Continuité'!C35="Ne fonctionne pas",'Activité Continuité'!C35="Fonctionne mal",'Activité Continuité'!C35="Fonctionne inégalement"),'Activité Continuité'!B35,""),CHAR(10),IF(OR('Activité Continuité'!C36="Ne fonctionne pas",'Activité Continuité'!C36="Fonctionne mal",'Activité Continuité'!C36="Fonctionne inégalement"),'Activité Continuité'!B36,""),CHAR(10),IF(OR('Activité Continuité'!C37="Ne fonctionne pas",'Activité Continuité'!C37="Fonctionne mal",'Activité Continuité'!C37="Fonctionne inégalement"),'Activité Continuité'!B37,""),CHAR(10),IF(OR('Activité Continuité'!C38="Ne fonctionne pas",'Activité Continuité'!C38="Fonctionne mal",'Activité Continuité'!C38="Fonctionne inégalement"),'Activité Continuité'!B38,""),CHAR(10),IF(OR('Activité Continuité'!C39="Ne fonctionne pas",'Activité Continuité'!C39="Fonctionne mal",'Activité Continuité'!C39="Fonctionne inégalement"),'Activité Continuité'!B39,"")))</f>
        <v/>
      </c>
      <c r="B110" s="196"/>
      <c r="C110" s="196"/>
      <c r="D110" s="196"/>
      <c r="E110" s="196"/>
    </row>
    <row r="111" spans="1:5" x14ac:dyDescent="0.25">
      <c r="A111" s="190"/>
      <c r="B111" s="196"/>
      <c r="C111" s="196"/>
      <c r="D111" s="196"/>
      <c r="E111" s="196"/>
    </row>
    <row r="112" spans="1:5" x14ac:dyDescent="0.25">
      <c r="A112" s="190"/>
      <c r="B112" s="196"/>
      <c r="C112" s="196"/>
      <c r="D112" s="196"/>
      <c r="E112" s="196"/>
    </row>
    <row r="113" spans="1:5" x14ac:dyDescent="0.25">
      <c r="A113" s="190"/>
      <c r="B113" s="196"/>
      <c r="C113" s="196"/>
      <c r="D113" s="196"/>
      <c r="E113" s="196"/>
    </row>
    <row r="114" spans="1:5" ht="87.75" customHeight="1" thickBot="1" x14ac:dyDescent="0.3">
      <c r="A114" s="191"/>
      <c r="B114" s="197"/>
      <c r="C114" s="197"/>
      <c r="D114" s="197"/>
      <c r="E114" s="197"/>
    </row>
    <row r="116" spans="1:5" x14ac:dyDescent="0.25">
      <c r="A116" s="7"/>
    </row>
    <row r="117" spans="1:5" x14ac:dyDescent="0.25">
      <c r="A117" s="7"/>
    </row>
    <row r="118" spans="1:5" x14ac:dyDescent="0.25">
      <c r="A118" s="7"/>
    </row>
    <row r="120" spans="1:5" x14ac:dyDescent="0.25">
      <c r="A120" s="7"/>
    </row>
    <row r="121" spans="1:5" x14ac:dyDescent="0.25">
      <c r="A121" s="7"/>
    </row>
    <row r="122" spans="1:5" x14ac:dyDescent="0.25">
      <c r="A122" s="7"/>
    </row>
    <row r="123" spans="1:5" x14ac:dyDescent="0.25">
      <c r="A123" s="7"/>
    </row>
  </sheetData>
  <mergeCells count="33">
    <mergeCell ref="A104:A108"/>
    <mergeCell ref="A110:A114"/>
    <mergeCell ref="A80:A84"/>
    <mergeCell ref="A77:E77"/>
    <mergeCell ref="A86:A90"/>
    <mergeCell ref="A92:A96"/>
    <mergeCell ref="A98:A102"/>
    <mergeCell ref="A48:A52"/>
    <mergeCell ref="A54:A58"/>
    <mergeCell ref="A60:A64"/>
    <mergeCell ref="A66:A70"/>
    <mergeCell ref="A72:A76"/>
    <mergeCell ref="E41:E76"/>
    <mergeCell ref="E79:E114"/>
    <mergeCell ref="D79:D114"/>
    <mergeCell ref="C79:C114"/>
    <mergeCell ref="B79:B114"/>
    <mergeCell ref="A1:E1"/>
    <mergeCell ref="A42:A46"/>
    <mergeCell ref="A4:A8"/>
    <mergeCell ref="A10:A14"/>
    <mergeCell ref="A16:A20"/>
    <mergeCell ref="A22:A26"/>
    <mergeCell ref="A28:A32"/>
    <mergeCell ref="A34:A38"/>
    <mergeCell ref="A39:E39"/>
    <mergeCell ref="B3:B38"/>
    <mergeCell ref="C3:C38"/>
    <mergeCell ref="D3:D38"/>
    <mergeCell ref="E3:E38"/>
    <mergeCell ref="B41:B76"/>
    <mergeCell ref="C41:C76"/>
    <mergeCell ref="D41:D7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&amp;R&amp;D</oddHeader>
    <oddFooter>&amp;L&amp;G&amp;CVersion janvier 2019 du référentiel&amp;R&amp;G</oddFooter>
  </headerFooter>
  <rowBreaks count="2" manualBreakCount="2">
    <brk id="38" max="4" man="1"/>
    <brk id="76" max="4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66B4-6A92-4020-AC57-64AF7AC17DA7}">
  <sheetPr codeName="Feuil13">
    <outlinePr showOutlineSymbols="0"/>
  </sheetPr>
  <dimension ref="A1:B28"/>
  <sheetViews>
    <sheetView showGridLines="0" showRowColHeaders="0" showZeros="0" showOutlineSymbols="0" workbookViewId="0">
      <selection activeCell="B7" sqref="B7"/>
    </sheetView>
  </sheetViews>
  <sheetFormatPr baseColWidth="10" defaultRowHeight="12.5" x14ac:dyDescent="0.25"/>
  <cols>
    <col min="1" max="1" width="31.453125" customWidth="1"/>
  </cols>
  <sheetData>
    <row r="1" spans="1:2" ht="13" x14ac:dyDescent="0.3">
      <c r="A1" s="14" t="s">
        <v>326</v>
      </c>
    </row>
    <row r="2" spans="1:2" x14ac:dyDescent="0.25">
      <c r="A2" s="164" t="s">
        <v>170</v>
      </c>
      <c r="B2">
        <v>0</v>
      </c>
    </row>
    <row r="3" spans="1:2" x14ac:dyDescent="0.25">
      <c r="A3" s="164" t="s">
        <v>171</v>
      </c>
      <c r="B3">
        <v>1</v>
      </c>
    </row>
    <row r="4" spans="1:2" x14ac:dyDescent="0.25">
      <c r="A4" s="164" t="s">
        <v>172</v>
      </c>
      <c r="B4">
        <v>2</v>
      </c>
    </row>
    <row r="5" spans="1:2" x14ac:dyDescent="0.25">
      <c r="A5" s="164" t="s">
        <v>173</v>
      </c>
      <c r="B5">
        <v>3</v>
      </c>
    </row>
    <row r="6" spans="1:2" x14ac:dyDescent="0.25">
      <c r="A6" s="164" t="s">
        <v>174</v>
      </c>
      <c r="B6">
        <v>4</v>
      </c>
    </row>
    <row r="9" spans="1:2" ht="13" x14ac:dyDescent="0.3">
      <c r="A9" s="14" t="s">
        <v>327</v>
      </c>
    </row>
    <row r="10" spans="1:2" x14ac:dyDescent="0.25">
      <c r="A10" s="164" t="s">
        <v>328</v>
      </c>
    </row>
    <row r="11" spans="1:2" x14ac:dyDescent="0.25">
      <c r="A11" s="164" t="s">
        <v>329</v>
      </c>
    </row>
    <row r="12" spans="1:2" x14ac:dyDescent="0.25">
      <c r="A12" s="164" t="s">
        <v>330</v>
      </c>
    </row>
    <row r="13" spans="1:2" x14ac:dyDescent="0.25">
      <c r="A13" s="164" t="s">
        <v>331</v>
      </c>
    </row>
    <row r="16" spans="1:2" ht="13" x14ac:dyDescent="0.3">
      <c r="A16" s="14" t="s">
        <v>187</v>
      </c>
    </row>
    <row r="17" spans="1:1" x14ac:dyDescent="0.25">
      <c r="A17" s="164" t="s">
        <v>175</v>
      </c>
    </row>
    <row r="18" spans="1:1" x14ac:dyDescent="0.25">
      <c r="A18" s="164" t="s">
        <v>176</v>
      </c>
    </row>
    <row r="19" spans="1:1" x14ac:dyDescent="0.25">
      <c r="A19" s="164" t="s">
        <v>177</v>
      </c>
    </row>
    <row r="20" spans="1:1" x14ac:dyDescent="0.25">
      <c r="A20" s="164" t="s">
        <v>178</v>
      </c>
    </row>
    <row r="21" spans="1:1" x14ac:dyDescent="0.25">
      <c r="A21" s="164" t="s">
        <v>181</v>
      </c>
    </row>
    <row r="22" spans="1:1" x14ac:dyDescent="0.25">
      <c r="A22" s="164" t="s">
        <v>332</v>
      </c>
    </row>
    <row r="23" spans="1:1" x14ac:dyDescent="0.25">
      <c r="A23" s="164" t="s">
        <v>333</v>
      </c>
    </row>
    <row r="24" spans="1:1" x14ac:dyDescent="0.25">
      <c r="A24" s="164" t="s">
        <v>184</v>
      </c>
    </row>
    <row r="25" spans="1:1" x14ac:dyDescent="0.25">
      <c r="A25" s="164" t="s">
        <v>334</v>
      </c>
    </row>
    <row r="26" spans="1:1" x14ac:dyDescent="0.25">
      <c r="A26" s="164" t="s">
        <v>179</v>
      </c>
    </row>
    <row r="27" spans="1:1" x14ac:dyDescent="0.25">
      <c r="A27" s="164" t="s">
        <v>185</v>
      </c>
    </row>
    <row r="28" spans="1:1" x14ac:dyDescent="0.25">
      <c r="A28" s="16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outlinePr showOutlineSymbols="0"/>
  </sheetPr>
  <dimension ref="A1"/>
  <sheetViews>
    <sheetView showGridLines="0" showRowColHeaders="0" tabSelected="1" showOutlineSymbols="0" zoomScale="75" zoomScaleNormal="75" workbookViewId="0"/>
  </sheetViews>
  <sheetFormatPr baseColWidth="10" defaultRowHeight="12.5" x14ac:dyDescent="0.25"/>
  <cols>
    <col min="1" max="1" width="11.453125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outlinePr showOutlineSymbols="0"/>
    <pageSetUpPr fitToPage="1"/>
  </sheetPr>
  <dimension ref="A1"/>
  <sheetViews>
    <sheetView showGridLines="0" showRowColHeaders="0" showOutlineSymbols="0" zoomScale="75" zoomScaleNormal="75" workbookViewId="0">
      <selection activeCell="A3" sqref="A3"/>
    </sheetView>
  </sheetViews>
  <sheetFormatPr baseColWidth="10" defaultRowHeight="12.5" x14ac:dyDescent="0.25"/>
  <sheetData>
    <row r="1" spans="1:1" x14ac:dyDescent="0.25">
      <c r="A1" t="s">
        <v>232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outlinePr showOutlineSymbols="0"/>
  </sheetPr>
  <dimension ref="A1:M86"/>
  <sheetViews>
    <sheetView showGridLines="0" showRowColHeaders="0" showOutlineSymbols="0" topLeftCell="A7" zoomScale="50" zoomScaleNormal="50" workbookViewId="0"/>
  </sheetViews>
  <sheetFormatPr baseColWidth="10" defaultRowHeight="12.5" x14ac:dyDescent="0.25"/>
  <sheetData>
    <row r="1" spans="13:13" x14ac:dyDescent="0.25">
      <c r="M1" s="15"/>
    </row>
    <row r="45" spans="1:13" x14ac:dyDescent="0.25">
      <c r="A45" s="15"/>
    </row>
    <row r="46" spans="1:13" x14ac:dyDescent="0.25">
      <c r="M46" s="15"/>
    </row>
    <row r="85" spans="1:13" x14ac:dyDescent="0.25">
      <c r="A85" s="15"/>
    </row>
    <row r="86" spans="1:13" x14ac:dyDescent="0.25">
      <c r="M86" s="15"/>
    </row>
  </sheetData>
  <pageMargins left="0.70866141732283472" right="0.70866141732283472" top="0.74803149606299213" bottom="0.74803149606299213" header="0.31496062992125984" footer="0.31496062992125984"/>
  <pageSetup paperSize="8" scale="135" orientation="landscape" r:id="rId1"/>
  <headerFooter>
    <oddFooter>&amp;L&amp;G&amp;CVersion janvier 2019 du référentiel&amp;R&amp;G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outlinePr showOutlineSymbols="0"/>
  </sheetPr>
  <dimension ref="A1:H86"/>
  <sheetViews>
    <sheetView showGridLines="0" showRowColHeaders="0" showOutlineSymbols="0" view="pageBreakPreview" topLeftCell="E1" zoomScale="115" zoomScaleNormal="162" zoomScaleSheetLayoutView="115" workbookViewId="0">
      <pane ySplit="2" topLeftCell="A3" activePane="bottomLeft" state="frozen"/>
      <selection pane="bottomLeft"/>
    </sheetView>
  </sheetViews>
  <sheetFormatPr baseColWidth="10" defaultColWidth="11.453125" defaultRowHeight="13" x14ac:dyDescent="0.3"/>
  <cols>
    <col min="1" max="1" width="9" style="101" customWidth="1"/>
    <col min="2" max="2" width="78" style="91" customWidth="1"/>
    <col min="3" max="3" width="21" style="81" bestFit="1" customWidth="1"/>
    <col min="4" max="4" width="15.81640625" style="81" customWidth="1"/>
    <col min="5" max="5" width="31.81640625" style="81" bestFit="1" customWidth="1"/>
    <col min="6" max="6" width="7.54296875" style="41" bestFit="1" customWidth="1"/>
    <col min="7" max="7" width="9.453125" style="41" bestFit="1" customWidth="1"/>
    <col min="8" max="8" width="9.81640625" style="41" bestFit="1" customWidth="1"/>
    <col min="9" max="16384" width="11.453125" style="81"/>
  </cols>
  <sheetData>
    <row r="1" spans="1:8" x14ac:dyDescent="0.3">
      <c r="A1" s="47"/>
      <c r="B1" s="55"/>
      <c r="C1" s="168" t="s">
        <v>188</v>
      </c>
      <c r="D1" s="168"/>
      <c r="E1" s="168"/>
    </row>
    <row r="2" spans="1:8" s="96" customFormat="1" ht="34.5" customHeight="1" x14ac:dyDescent="0.3">
      <c r="A2" s="82"/>
      <c r="B2" s="129" t="s">
        <v>169</v>
      </c>
      <c r="C2" s="94" t="s">
        <v>194</v>
      </c>
      <c r="D2" s="94" t="s">
        <v>195</v>
      </c>
      <c r="E2" s="94" t="s">
        <v>196</v>
      </c>
      <c r="F2" s="95" t="s">
        <v>191</v>
      </c>
      <c r="G2" s="95" t="s">
        <v>192</v>
      </c>
      <c r="H2" s="95" t="s">
        <v>193</v>
      </c>
    </row>
    <row r="3" spans="1:8" ht="36" customHeight="1" x14ac:dyDescent="0.3">
      <c r="A3" s="82"/>
      <c r="B3" s="130" t="s">
        <v>233</v>
      </c>
      <c r="C3" s="97"/>
      <c r="D3" s="97"/>
      <c r="E3" s="97"/>
    </row>
    <row r="4" spans="1:8" x14ac:dyDescent="0.3">
      <c r="A4" s="82"/>
      <c r="B4" s="56" t="s">
        <v>337</v>
      </c>
      <c r="C4" s="98"/>
      <c r="D4" s="98"/>
      <c r="E4" s="98"/>
    </row>
    <row r="5" spans="1:8" ht="36" customHeight="1" x14ac:dyDescent="0.3">
      <c r="A5" s="82">
        <v>1</v>
      </c>
      <c r="B5" s="58" t="s">
        <v>235</v>
      </c>
      <c r="C5" s="99"/>
      <c r="D5" s="98"/>
      <c r="E5" s="98"/>
      <c r="F5" s="41" t="e">
        <f>VLOOKUP(C5,'Règles du jeu'!$A$2:$B$6,2,)</f>
        <v>#N/A</v>
      </c>
    </row>
    <row r="6" spans="1:8" ht="36" customHeight="1" x14ac:dyDescent="0.3">
      <c r="A6" s="82">
        <v>2</v>
      </c>
      <c r="B6" s="57" t="s">
        <v>234</v>
      </c>
      <c r="C6" s="99"/>
      <c r="D6" s="98"/>
      <c r="E6" s="98"/>
      <c r="F6" s="41" t="e">
        <f>VLOOKUP(C6,'Règles du jeu'!$A$2:$B$6,2,)</f>
        <v>#N/A</v>
      </c>
    </row>
    <row r="7" spans="1:8" ht="36" customHeight="1" x14ac:dyDescent="0.3">
      <c r="A7" s="82">
        <v>3</v>
      </c>
      <c r="B7" s="57" t="s">
        <v>236</v>
      </c>
      <c r="C7" s="99"/>
      <c r="D7" s="98"/>
      <c r="E7" s="98"/>
      <c r="F7" s="41" t="e">
        <f>VLOOKUP(C7,'Règles du jeu'!$A$2:$B$6,2,)</f>
        <v>#N/A</v>
      </c>
    </row>
    <row r="8" spans="1:8" ht="36" customHeight="1" x14ac:dyDescent="0.3">
      <c r="A8" s="82">
        <v>4</v>
      </c>
      <c r="B8" s="58" t="s">
        <v>237</v>
      </c>
      <c r="C8" s="99"/>
      <c r="D8" s="98"/>
      <c r="E8" s="98"/>
      <c r="F8" s="41" t="e">
        <f>VLOOKUP(C8,'Règles du jeu'!$A$2:$B$6,2,)</f>
        <v>#N/A</v>
      </c>
    </row>
    <row r="9" spans="1:8" ht="36" customHeight="1" x14ac:dyDescent="0.3">
      <c r="A9" s="82">
        <v>5</v>
      </c>
      <c r="B9" s="58" t="s">
        <v>238</v>
      </c>
      <c r="C9" s="99"/>
      <c r="D9" s="98"/>
      <c r="E9" s="98"/>
      <c r="F9" s="41" t="e">
        <f>VLOOKUP(C9,'Règles du jeu'!$A$2:$B$6,2,)</f>
        <v>#N/A</v>
      </c>
    </row>
    <row r="10" spans="1:8" ht="28.5" customHeight="1" x14ac:dyDescent="0.3">
      <c r="A10" s="82"/>
      <c r="B10" s="56" t="s">
        <v>338</v>
      </c>
      <c r="C10" s="99"/>
      <c r="D10" s="98"/>
      <c r="E10" s="99"/>
    </row>
    <row r="11" spans="1:8" ht="36" customHeight="1" x14ac:dyDescent="0.3">
      <c r="A11" s="82">
        <v>6</v>
      </c>
      <c r="B11" s="57" t="s">
        <v>254</v>
      </c>
      <c r="C11" s="99"/>
      <c r="D11" s="98"/>
      <c r="E11" s="98"/>
      <c r="F11" s="41" t="e">
        <f>VLOOKUP(C11,'Règles du jeu'!$A$2:$B$6,2,)</f>
        <v>#N/A</v>
      </c>
    </row>
    <row r="12" spans="1:8" ht="36" customHeight="1" x14ac:dyDescent="0.3">
      <c r="A12" s="82">
        <v>7</v>
      </c>
      <c r="B12" s="59" t="s">
        <v>255</v>
      </c>
      <c r="C12" s="99"/>
      <c r="D12" s="98"/>
      <c r="E12" s="98"/>
      <c r="F12" s="41" t="e">
        <f>VLOOKUP(C12,'Règles du jeu'!$A$2:$B$6,2,)</f>
        <v>#N/A</v>
      </c>
    </row>
    <row r="13" spans="1:8" ht="36" customHeight="1" x14ac:dyDescent="0.3">
      <c r="A13" s="82">
        <v>8</v>
      </c>
      <c r="B13" s="59" t="s">
        <v>256</v>
      </c>
      <c r="C13" s="99"/>
      <c r="D13" s="98"/>
      <c r="E13" s="98"/>
      <c r="F13" s="41" t="e">
        <f>VLOOKUP(C13,'Règles du jeu'!$A$2:$B$6,2,)</f>
        <v>#N/A</v>
      </c>
    </row>
    <row r="14" spans="1:8" ht="36" customHeight="1" x14ac:dyDescent="0.3">
      <c r="A14" s="82">
        <v>9</v>
      </c>
      <c r="B14" s="59" t="s">
        <v>257</v>
      </c>
      <c r="C14" s="99"/>
      <c r="D14" s="98"/>
      <c r="E14" s="98"/>
      <c r="F14" s="41" t="e">
        <f>VLOOKUP(C14,'Règles du jeu'!$A$2:$B$6,2,)</f>
        <v>#N/A</v>
      </c>
    </row>
    <row r="15" spans="1:8" ht="36" customHeight="1" x14ac:dyDescent="0.3">
      <c r="A15" s="82">
        <v>10</v>
      </c>
      <c r="B15" s="59" t="s">
        <v>258</v>
      </c>
      <c r="C15" s="99"/>
      <c r="D15" s="98"/>
      <c r="E15" s="98"/>
      <c r="F15" s="41" t="e">
        <f>VLOOKUP(C15,'Règles du jeu'!$A$2:$B$6,2,)</f>
        <v>#N/A</v>
      </c>
    </row>
    <row r="16" spans="1:8" ht="28.5" customHeight="1" x14ac:dyDescent="0.3">
      <c r="A16" s="82"/>
      <c r="B16" s="56" t="s">
        <v>339</v>
      </c>
      <c r="C16" s="99"/>
      <c r="D16" s="99"/>
      <c r="E16" s="99"/>
    </row>
    <row r="17" spans="1:6" ht="36" customHeight="1" x14ac:dyDescent="0.3">
      <c r="A17" s="82">
        <v>11</v>
      </c>
      <c r="B17" s="57" t="s">
        <v>259</v>
      </c>
      <c r="C17" s="99"/>
      <c r="D17" s="98"/>
      <c r="E17" s="98"/>
      <c r="F17" s="41" t="e">
        <f>VLOOKUP(C17,'Règles du jeu'!$A$2:$B$6,2,)</f>
        <v>#N/A</v>
      </c>
    </row>
    <row r="18" spans="1:6" ht="36" customHeight="1" x14ac:dyDescent="0.3">
      <c r="A18" s="82">
        <v>12</v>
      </c>
      <c r="B18" s="57" t="s">
        <v>260</v>
      </c>
      <c r="C18" s="99"/>
      <c r="D18" s="98"/>
      <c r="E18" s="98"/>
      <c r="F18" s="41" t="e">
        <f>VLOOKUP(C18,'Règles du jeu'!$A$2:$B$6,2,)</f>
        <v>#N/A</v>
      </c>
    </row>
    <row r="19" spans="1:6" ht="36" customHeight="1" x14ac:dyDescent="0.3">
      <c r="A19" s="82">
        <v>13</v>
      </c>
      <c r="B19" s="57" t="s">
        <v>261</v>
      </c>
      <c r="C19" s="99"/>
      <c r="D19" s="98"/>
      <c r="E19" s="98"/>
      <c r="F19" s="41" t="e">
        <f>VLOOKUP(C19,'Règles du jeu'!$A$2:$B$6,2,)</f>
        <v>#N/A</v>
      </c>
    </row>
    <row r="20" spans="1:6" ht="36" customHeight="1" x14ac:dyDescent="0.3">
      <c r="A20" s="82">
        <v>14</v>
      </c>
      <c r="B20" s="57" t="s">
        <v>262</v>
      </c>
      <c r="C20" s="99"/>
      <c r="D20" s="98"/>
      <c r="E20" s="98"/>
      <c r="F20" s="41" t="e">
        <f>VLOOKUP(C20,'Règles du jeu'!$A$2:$B$6,2,)</f>
        <v>#N/A</v>
      </c>
    </row>
    <row r="21" spans="1:6" ht="36" customHeight="1" x14ac:dyDescent="0.3">
      <c r="A21" s="82">
        <v>15</v>
      </c>
      <c r="B21" s="57" t="s">
        <v>263</v>
      </c>
      <c r="C21" s="99"/>
      <c r="D21" s="98"/>
      <c r="E21" s="98"/>
      <c r="F21" s="41" t="e">
        <f>VLOOKUP(C21,'Règles du jeu'!$A$2:$B$6,2,)</f>
        <v>#N/A</v>
      </c>
    </row>
    <row r="22" spans="1:6" ht="30" customHeight="1" x14ac:dyDescent="0.3">
      <c r="A22" s="82"/>
      <c r="B22" s="56" t="s">
        <v>340</v>
      </c>
      <c r="C22" s="99"/>
      <c r="D22" s="99"/>
      <c r="E22" s="99"/>
    </row>
    <row r="23" spans="1:6" ht="36" customHeight="1" x14ac:dyDescent="0.3">
      <c r="A23" s="82">
        <v>16</v>
      </c>
      <c r="B23" s="57" t="s">
        <v>249</v>
      </c>
      <c r="C23" s="99"/>
      <c r="D23" s="98"/>
      <c r="E23" s="98"/>
      <c r="F23" s="41" t="e">
        <f>VLOOKUP(C23,'Règles du jeu'!$A$2:$B$6,2,)</f>
        <v>#N/A</v>
      </c>
    </row>
    <row r="24" spans="1:6" ht="36" customHeight="1" x14ac:dyDescent="0.3">
      <c r="A24" s="82">
        <v>17</v>
      </c>
      <c r="B24" s="57" t="s">
        <v>250</v>
      </c>
      <c r="C24" s="99"/>
      <c r="D24" s="98"/>
      <c r="E24" s="98"/>
      <c r="F24" s="41" t="e">
        <f>VLOOKUP(C24,'Règles du jeu'!$A$2:$B$6,2,)</f>
        <v>#N/A</v>
      </c>
    </row>
    <row r="25" spans="1:6" ht="36" customHeight="1" x14ac:dyDescent="0.3">
      <c r="A25" s="82">
        <v>18</v>
      </c>
      <c r="B25" s="57" t="s">
        <v>251</v>
      </c>
      <c r="C25" s="99"/>
      <c r="D25" s="98"/>
      <c r="E25" s="98"/>
      <c r="F25" s="41" t="e">
        <f>VLOOKUP(C25,'Règles du jeu'!$A$2:$B$6,2,)</f>
        <v>#N/A</v>
      </c>
    </row>
    <row r="26" spans="1:6" ht="36" customHeight="1" x14ac:dyDescent="0.3">
      <c r="A26" s="82">
        <v>19</v>
      </c>
      <c r="B26" s="57" t="s">
        <v>252</v>
      </c>
      <c r="C26" s="99"/>
      <c r="D26" s="98"/>
      <c r="E26" s="98"/>
      <c r="F26" s="41" t="e">
        <f>VLOOKUP(C26,'Règles du jeu'!$A$2:$B$6,2,)</f>
        <v>#N/A</v>
      </c>
    </row>
    <row r="27" spans="1:6" ht="36" customHeight="1" x14ac:dyDescent="0.3">
      <c r="A27" s="82">
        <v>20</v>
      </c>
      <c r="B27" s="57" t="s">
        <v>253</v>
      </c>
      <c r="C27" s="99"/>
      <c r="D27" s="98"/>
      <c r="E27" s="98"/>
      <c r="F27" s="41" t="e">
        <f>VLOOKUP(C27,'Règles du jeu'!$A$2:$B$6,2,)</f>
        <v>#N/A</v>
      </c>
    </row>
    <row r="28" spans="1:6" ht="30.75" customHeight="1" x14ac:dyDescent="0.3">
      <c r="A28" s="82"/>
      <c r="B28" s="56" t="s">
        <v>341</v>
      </c>
      <c r="C28" s="99"/>
      <c r="D28" s="99"/>
      <c r="E28" s="99"/>
    </row>
    <row r="29" spans="1:6" ht="36" customHeight="1" x14ac:dyDescent="0.3">
      <c r="A29" s="82">
        <v>21</v>
      </c>
      <c r="B29" s="57" t="s">
        <v>244</v>
      </c>
      <c r="C29" s="99"/>
      <c r="D29" s="98"/>
      <c r="E29" s="98"/>
      <c r="F29" s="41" t="e">
        <f>VLOOKUP(C29,'Règles du jeu'!$A$2:$B$6,2,)</f>
        <v>#N/A</v>
      </c>
    </row>
    <row r="30" spans="1:6" ht="36" customHeight="1" x14ac:dyDescent="0.3">
      <c r="A30" s="82">
        <v>22</v>
      </c>
      <c r="B30" s="57" t="s">
        <v>245</v>
      </c>
      <c r="C30" s="99"/>
      <c r="D30" s="98"/>
      <c r="E30" s="98"/>
      <c r="F30" s="41" t="e">
        <f>VLOOKUP(C30,'Règles du jeu'!$A$2:$B$6,2,)</f>
        <v>#N/A</v>
      </c>
    </row>
    <row r="31" spans="1:6" ht="36" customHeight="1" x14ac:dyDescent="0.3">
      <c r="A31" s="82">
        <v>23</v>
      </c>
      <c r="B31" s="57" t="s">
        <v>246</v>
      </c>
      <c r="C31" s="99"/>
      <c r="D31" s="98"/>
      <c r="E31" s="98"/>
      <c r="F31" s="41" t="e">
        <f>VLOOKUP(C31,'Règles du jeu'!$A$2:$B$6,2,)</f>
        <v>#N/A</v>
      </c>
    </row>
    <row r="32" spans="1:6" ht="36" customHeight="1" x14ac:dyDescent="0.3">
      <c r="A32" s="82">
        <v>24</v>
      </c>
      <c r="B32" s="57" t="s">
        <v>247</v>
      </c>
      <c r="C32" s="99"/>
      <c r="D32" s="98"/>
      <c r="E32" s="98"/>
      <c r="F32" s="41" t="e">
        <f>VLOOKUP(C32,'Règles du jeu'!$A$2:$B$6,2,)</f>
        <v>#N/A</v>
      </c>
    </row>
    <row r="33" spans="1:6" ht="36" customHeight="1" x14ac:dyDescent="0.3">
      <c r="A33" s="82">
        <v>25</v>
      </c>
      <c r="B33" s="58" t="s">
        <v>248</v>
      </c>
      <c r="C33" s="99"/>
      <c r="D33" s="98"/>
      <c r="E33" s="98"/>
      <c r="F33" s="41" t="e">
        <f>VLOOKUP(C33,'Règles du jeu'!$A$2:$B$6,2,)</f>
        <v>#N/A</v>
      </c>
    </row>
    <row r="34" spans="1:6" ht="30" customHeight="1" x14ac:dyDescent="0.3">
      <c r="A34" s="82"/>
      <c r="B34" s="56" t="s">
        <v>342</v>
      </c>
      <c r="C34" s="99"/>
      <c r="D34" s="99"/>
      <c r="E34" s="99"/>
    </row>
    <row r="35" spans="1:6" ht="36" customHeight="1" x14ac:dyDescent="0.3">
      <c r="A35" s="82">
        <v>26</v>
      </c>
      <c r="B35" s="57" t="s">
        <v>239</v>
      </c>
      <c r="C35" s="99"/>
      <c r="D35" s="98"/>
      <c r="E35" s="98"/>
      <c r="F35" s="41" t="e">
        <f>VLOOKUP(C35,'Règles du jeu'!$A$2:$B$6,2,)</f>
        <v>#N/A</v>
      </c>
    </row>
    <row r="36" spans="1:6" ht="36" customHeight="1" x14ac:dyDescent="0.3">
      <c r="A36" s="82">
        <v>27</v>
      </c>
      <c r="B36" s="57" t="s">
        <v>240</v>
      </c>
      <c r="C36" s="99"/>
      <c r="D36" s="98"/>
      <c r="E36" s="98"/>
      <c r="F36" s="41" t="e">
        <f>VLOOKUP(C36,'Règles du jeu'!$A$2:$B$6,2,)</f>
        <v>#N/A</v>
      </c>
    </row>
    <row r="37" spans="1:6" ht="36" customHeight="1" x14ac:dyDescent="0.3">
      <c r="A37" s="82">
        <v>28</v>
      </c>
      <c r="B37" s="57" t="s">
        <v>241</v>
      </c>
      <c r="C37" s="99"/>
      <c r="D37" s="98"/>
      <c r="E37" s="98"/>
      <c r="F37" s="41" t="e">
        <f>VLOOKUP(C37,'Règles du jeu'!$A$2:$B$6,2,)</f>
        <v>#N/A</v>
      </c>
    </row>
    <row r="38" spans="1:6" ht="36" customHeight="1" x14ac:dyDescent="0.3">
      <c r="A38" s="82">
        <v>29</v>
      </c>
      <c r="B38" s="57" t="s">
        <v>242</v>
      </c>
      <c r="C38" s="99"/>
      <c r="D38" s="98"/>
      <c r="E38" s="98"/>
      <c r="F38" s="41" t="e">
        <f>VLOOKUP(C38,'Règles du jeu'!$A$2:$B$6,2,)</f>
        <v>#N/A</v>
      </c>
    </row>
    <row r="39" spans="1:6" ht="36" customHeight="1" x14ac:dyDescent="0.3">
      <c r="A39" s="82">
        <v>30</v>
      </c>
      <c r="B39" s="57" t="s">
        <v>243</v>
      </c>
      <c r="C39" s="99"/>
      <c r="D39" s="98"/>
      <c r="E39" s="98"/>
      <c r="F39" s="41" t="e">
        <f>VLOOKUP(C39,'Règles du jeu'!$A$2:$B$6,2,)</f>
        <v>#N/A</v>
      </c>
    </row>
    <row r="40" spans="1:6" x14ac:dyDescent="0.3">
      <c r="B40" s="81"/>
    </row>
    <row r="41" spans="1:6" x14ac:dyDescent="0.3">
      <c r="A41" s="100"/>
      <c r="B41" s="81"/>
      <c r="C41" s="41"/>
    </row>
    <row r="42" spans="1:6" x14ac:dyDescent="0.3">
      <c r="A42" s="100"/>
      <c r="B42" s="81"/>
      <c r="C42" s="41"/>
    </row>
    <row r="43" spans="1:6" x14ac:dyDescent="0.3">
      <c r="A43" s="100"/>
      <c r="B43" s="81"/>
      <c r="C43" s="41"/>
    </row>
    <row r="44" spans="1:6" x14ac:dyDescent="0.3">
      <c r="A44" s="100"/>
      <c r="B44" s="81"/>
      <c r="C44" s="41"/>
    </row>
    <row r="45" spans="1:6" x14ac:dyDescent="0.3">
      <c r="A45" s="100"/>
      <c r="B45" s="81"/>
      <c r="C45" s="41"/>
    </row>
    <row r="46" spans="1:6" x14ac:dyDescent="0.3">
      <c r="A46" s="100"/>
      <c r="C46" s="41"/>
    </row>
    <row r="47" spans="1:6" x14ac:dyDescent="0.3">
      <c r="A47" s="100"/>
      <c r="C47" s="41"/>
    </row>
    <row r="48" spans="1:6" x14ac:dyDescent="0.3">
      <c r="A48" s="100"/>
      <c r="C48" s="41"/>
    </row>
    <row r="49" spans="1:3" x14ac:dyDescent="0.3">
      <c r="A49" s="100"/>
      <c r="B49" s="88"/>
      <c r="C49" s="41"/>
    </row>
    <row r="50" spans="1:3" x14ac:dyDescent="0.3">
      <c r="A50" s="100"/>
      <c r="B50" s="88"/>
      <c r="C50" s="41"/>
    </row>
    <row r="51" spans="1:3" x14ac:dyDescent="0.3">
      <c r="A51" s="100"/>
      <c r="B51" s="88"/>
      <c r="C51" s="41"/>
    </row>
    <row r="52" spans="1:3" x14ac:dyDescent="0.3">
      <c r="A52" s="100"/>
      <c r="B52" s="88"/>
      <c r="C52" s="41"/>
    </row>
    <row r="53" spans="1:3" x14ac:dyDescent="0.3">
      <c r="A53" s="100"/>
      <c r="B53" s="88"/>
      <c r="C53" s="41"/>
    </row>
    <row r="54" spans="1:3" x14ac:dyDescent="0.3">
      <c r="A54" s="100"/>
      <c r="B54" s="88"/>
      <c r="C54" s="41"/>
    </row>
    <row r="55" spans="1:3" x14ac:dyDescent="0.3">
      <c r="A55" s="100"/>
      <c r="B55" s="88"/>
      <c r="C55" s="41"/>
    </row>
    <row r="56" spans="1:3" x14ac:dyDescent="0.3">
      <c r="A56" s="100"/>
      <c r="B56" s="88"/>
      <c r="C56" s="41"/>
    </row>
    <row r="57" spans="1:3" x14ac:dyDescent="0.3">
      <c r="A57" s="100"/>
      <c r="B57" s="88"/>
      <c r="C57" s="41"/>
    </row>
    <row r="58" spans="1:3" x14ac:dyDescent="0.3">
      <c r="A58" s="100"/>
      <c r="B58" s="88"/>
      <c r="C58" s="41"/>
    </row>
    <row r="59" spans="1:3" x14ac:dyDescent="0.3">
      <c r="A59" s="100"/>
      <c r="B59" s="88"/>
      <c r="C59" s="41"/>
    </row>
    <row r="60" spans="1:3" x14ac:dyDescent="0.3">
      <c r="A60" s="100"/>
      <c r="B60" s="88"/>
      <c r="C60" s="41"/>
    </row>
    <row r="61" spans="1:3" x14ac:dyDescent="0.3">
      <c r="A61" s="100"/>
      <c r="B61" s="88"/>
      <c r="C61" s="41"/>
    </row>
    <row r="62" spans="1:3" x14ac:dyDescent="0.3">
      <c r="A62" s="100"/>
      <c r="B62" s="88"/>
      <c r="C62" s="41"/>
    </row>
    <row r="63" spans="1:3" x14ac:dyDescent="0.3">
      <c r="A63" s="100"/>
      <c r="B63" s="88"/>
      <c r="C63" s="89"/>
    </row>
    <row r="64" spans="1:3" x14ac:dyDescent="0.3">
      <c r="A64" s="100"/>
      <c r="B64" s="88"/>
      <c r="C64" s="89"/>
    </row>
    <row r="65" spans="1:3" x14ac:dyDescent="0.3">
      <c r="A65" s="100"/>
      <c r="B65" s="88"/>
      <c r="C65" s="89"/>
    </row>
    <row r="66" spans="1:3" x14ac:dyDescent="0.3">
      <c r="A66" s="100"/>
      <c r="B66" s="88"/>
      <c r="C66" s="89"/>
    </row>
    <row r="67" spans="1:3" x14ac:dyDescent="0.3">
      <c r="A67" s="100"/>
      <c r="B67" s="88"/>
      <c r="C67" s="41"/>
    </row>
    <row r="68" spans="1:3" x14ac:dyDescent="0.3">
      <c r="A68" s="100"/>
      <c r="B68" s="88"/>
      <c r="C68" s="41"/>
    </row>
    <row r="83" spans="3:3" x14ac:dyDescent="0.3">
      <c r="C83" s="92"/>
    </row>
    <row r="84" spans="3:3" x14ac:dyDescent="0.3">
      <c r="C84" s="92"/>
    </row>
    <row r="85" spans="3:3" x14ac:dyDescent="0.3">
      <c r="C85" s="92"/>
    </row>
    <row r="86" spans="3:3" x14ac:dyDescent="0.3">
      <c r="C86" s="92"/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&amp;R&amp;D</oddHeader>
    <oddFooter>&amp;L&amp;G&amp;CVersion janvier 2019 du référentiel 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62FD2D0-A675-43CD-9697-2D99735068C6}">
          <x14:formula1>
            <xm:f>'Règles du jeu'!$A$2:$A$6</xm:f>
          </x14:formula1>
          <xm:sqref>C11:C15 C5:C9 C23:C27 C29:C33 C17:C21 C35:C39</xm:sqref>
        </x14:dataValidation>
        <x14:dataValidation type="list" allowBlank="1" showInputMessage="1" showErrorMessage="1" xr:uid="{F1874C28-B685-4A47-AED1-FD19FDA88379}">
          <x14:formula1>
            <xm:f>'Règles du jeu'!$A$17:$A$28</xm:f>
          </x14:formula1>
          <xm:sqref>D35:D39 D29:D33 D23:D27 D5:D15 D17:D21</xm:sqref>
        </x14:dataValidation>
        <x14:dataValidation type="list" allowBlank="1" showInputMessage="1" showErrorMessage="1" xr:uid="{368254E1-3914-4D92-A17A-FEB493857DCF}">
          <x14:formula1>
            <xm:f>'Règles du jeu'!$A$10:$A$13</xm:f>
          </x14:formula1>
          <xm:sqref>E35:E39 E29:E33 E23:E27 E17:E21 E5:E9 E11:E15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outlinePr showOutlineSymbols="0"/>
    <pageSetUpPr fitToPage="1"/>
  </sheetPr>
  <dimension ref="A1:F82"/>
  <sheetViews>
    <sheetView showGridLines="0" showRowColHeaders="0" showOutlineSymbols="0" zoomScale="85" zoomScaleNormal="85" workbookViewId="0">
      <selection activeCell="B135" sqref="B135"/>
    </sheetView>
  </sheetViews>
  <sheetFormatPr baseColWidth="10" defaultRowHeight="12.5" x14ac:dyDescent="0.25"/>
  <cols>
    <col min="1" max="1" width="7.54296875" style="1" customWidth="1"/>
    <col min="2" max="2" width="153.1796875" customWidth="1"/>
    <col min="3" max="3" width="16" customWidth="1"/>
    <col min="4" max="4" width="8.81640625" style="13" customWidth="1"/>
    <col min="5" max="5" width="11.54296875" style="13" customWidth="1"/>
    <col min="6" max="6" width="8.1796875" style="13" bestFit="1" customWidth="1"/>
  </cols>
  <sheetData>
    <row r="1" spans="1:6" ht="19" thickBot="1" x14ac:dyDescent="0.3">
      <c r="A1" s="16"/>
      <c r="B1" s="169" t="s">
        <v>233</v>
      </c>
      <c r="C1" s="170"/>
      <c r="D1" s="31" t="s">
        <v>114</v>
      </c>
      <c r="E1" s="31" t="s">
        <v>112</v>
      </c>
      <c r="F1" s="31" t="s">
        <v>113</v>
      </c>
    </row>
    <row r="2" spans="1:6" ht="19" thickBot="1" x14ac:dyDescent="0.5">
      <c r="A2" s="32" t="s">
        <v>168</v>
      </c>
      <c r="B2" s="69" t="s">
        <v>1</v>
      </c>
      <c r="C2" s="29" t="s">
        <v>229</v>
      </c>
      <c r="D2" s="13">
        <f>COUNTIF(C3:C18,D1)</f>
        <v>0</v>
      </c>
      <c r="E2" s="13">
        <f>COUNTIF(C3:C18,E1)</f>
        <v>0</v>
      </c>
      <c r="F2" s="13">
        <f>COUNTIF(C3:C18,F1)</f>
        <v>0</v>
      </c>
    </row>
    <row r="3" spans="1:6" s="45" customFormat="1" ht="26.25" customHeight="1" x14ac:dyDescent="0.25">
      <c r="A3" s="33">
        <v>1</v>
      </c>
      <c r="B3" s="67" t="s">
        <v>10</v>
      </c>
      <c r="C3" s="120"/>
      <c r="D3" s="44" t="str">
        <f>IF(C3=$D$1,1,"")</f>
        <v/>
      </c>
      <c r="E3" s="44"/>
      <c r="F3" s="44"/>
    </row>
    <row r="4" spans="1:6" s="45" customFormat="1" ht="26.25" customHeight="1" x14ac:dyDescent="0.25">
      <c r="A4" s="34">
        <v>2</v>
      </c>
      <c r="B4" s="48" t="s">
        <v>189</v>
      </c>
      <c r="C4" s="120"/>
      <c r="D4" s="44" t="str">
        <f t="shared" ref="D4:D73" si="0">IF(C4=$D$1,1,"")</f>
        <v/>
      </c>
      <c r="E4" s="44"/>
      <c r="F4" s="44"/>
    </row>
    <row r="5" spans="1:6" s="45" customFormat="1" ht="26.25" customHeight="1" x14ac:dyDescent="0.25">
      <c r="A5" s="34">
        <v>3</v>
      </c>
      <c r="B5" s="48" t="s">
        <v>11</v>
      </c>
      <c r="C5" s="120"/>
      <c r="D5" s="44" t="str">
        <f t="shared" si="0"/>
        <v/>
      </c>
      <c r="E5" s="44"/>
      <c r="F5" s="44"/>
    </row>
    <row r="6" spans="1:6" s="45" customFormat="1" ht="26.25" customHeight="1" x14ac:dyDescent="0.25">
      <c r="A6" s="34">
        <v>4</v>
      </c>
      <c r="B6" s="48" t="s">
        <v>97</v>
      </c>
      <c r="C6" s="120"/>
      <c r="D6" s="44" t="str">
        <f t="shared" si="0"/>
        <v/>
      </c>
      <c r="E6" s="44"/>
      <c r="F6" s="44"/>
    </row>
    <row r="7" spans="1:6" s="45" customFormat="1" ht="26.25" customHeight="1" x14ac:dyDescent="0.25">
      <c r="A7" s="34">
        <v>5</v>
      </c>
      <c r="B7" s="48" t="s">
        <v>98</v>
      </c>
      <c r="C7" s="120"/>
      <c r="D7" s="44" t="str">
        <f t="shared" si="0"/>
        <v/>
      </c>
      <c r="E7" s="44"/>
      <c r="F7" s="44"/>
    </row>
    <row r="8" spans="1:6" s="45" customFormat="1" ht="26.25" customHeight="1" x14ac:dyDescent="0.25">
      <c r="A8" s="34">
        <v>6</v>
      </c>
      <c r="B8" s="48" t="s">
        <v>96</v>
      </c>
      <c r="C8" s="120"/>
      <c r="D8" s="44" t="str">
        <f t="shared" si="0"/>
        <v/>
      </c>
      <c r="E8" s="44"/>
      <c r="F8" s="44"/>
    </row>
    <row r="9" spans="1:6" s="45" customFormat="1" ht="26.25" customHeight="1" x14ac:dyDescent="0.25">
      <c r="A9" s="34">
        <v>7</v>
      </c>
      <c r="B9" s="48" t="s">
        <v>226</v>
      </c>
      <c r="C9" s="120"/>
      <c r="D9" s="44" t="str">
        <f t="shared" si="0"/>
        <v/>
      </c>
      <c r="E9" s="44"/>
      <c r="F9" s="44"/>
    </row>
    <row r="10" spans="1:6" s="45" customFormat="1" ht="26.25" customHeight="1" x14ac:dyDescent="0.25">
      <c r="A10" s="34">
        <v>8</v>
      </c>
      <c r="B10" s="48" t="s">
        <v>115</v>
      </c>
      <c r="C10" s="120"/>
      <c r="D10" s="44" t="str">
        <f t="shared" si="0"/>
        <v/>
      </c>
      <c r="E10" s="44"/>
      <c r="F10" s="44"/>
    </row>
    <row r="11" spans="1:6" s="45" customFormat="1" ht="26.25" customHeight="1" x14ac:dyDescent="0.25">
      <c r="A11" s="34">
        <v>9</v>
      </c>
      <c r="B11" s="49" t="s">
        <v>4</v>
      </c>
      <c r="C11" s="120"/>
      <c r="D11" s="44" t="str">
        <f t="shared" si="0"/>
        <v/>
      </c>
      <c r="E11" s="44"/>
      <c r="F11" s="44"/>
    </row>
    <row r="12" spans="1:6" s="45" customFormat="1" ht="26.25" customHeight="1" x14ac:dyDescent="0.25">
      <c r="A12" s="34">
        <v>10</v>
      </c>
      <c r="B12" s="48" t="s">
        <v>99</v>
      </c>
      <c r="C12" s="120"/>
      <c r="D12" s="44" t="str">
        <f t="shared" si="0"/>
        <v/>
      </c>
      <c r="E12" s="44"/>
      <c r="F12" s="44"/>
    </row>
    <row r="13" spans="1:6" s="45" customFormat="1" ht="26.25" customHeight="1" x14ac:dyDescent="0.25">
      <c r="A13" s="34">
        <v>11</v>
      </c>
      <c r="B13" s="48" t="s">
        <v>95</v>
      </c>
      <c r="C13" s="120"/>
      <c r="D13" s="44" t="str">
        <f t="shared" si="0"/>
        <v/>
      </c>
      <c r="E13" s="44"/>
      <c r="F13" s="44"/>
    </row>
    <row r="14" spans="1:6" s="45" customFormat="1" ht="26.25" customHeight="1" x14ac:dyDescent="0.25">
      <c r="A14" s="34">
        <v>12</v>
      </c>
      <c r="B14" s="49" t="s">
        <v>43</v>
      </c>
      <c r="C14" s="120"/>
      <c r="D14" s="44" t="str">
        <f t="shared" si="0"/>
        <v/>
      </c>
      <c r="E14" s="44"/>
      <c r="F14" s="44"/>
    </row>
    <row r="15" spans="1:6" s="45" customFormat="1" ht="26.25" customHeight="1" x14ac:dyDescent="0.25">
      <c r="A15" s="35">
        <v>13</v>
      </c>
      <c r="B15" s="50" t="s">
        <v>213</v>
      </c>
      <c r="C15" s="120"/>
      <c r="D15" s="44" t="str">
        <f t="shared" si="0"/>
        <v/>
      </c>
      <c r="E15" s="44"/>
      <c r="F15" s="44"/>
    </row>
    <row r="16" spans="1:6" s="45" customFormat="1" ht="26.25" customHeight="1" x14ac:dyDescent="0.25">
      <c r="A16" s="35">
        <v>14</v>
      </c>
      <c r="C16" s="52"/>
      <c r="D16" s="44" t="str">
        <f t="shared" si="0"/>
        <v/>
      </c>
      <c r="E16" s="44"/>
      <c r="F16" s="44"/>
    </row>
    <row r="17" spans="1:6" s="45" customFormat="1" ht="26.25" customHeight="1" x14ac:dyDescent="0.25">
      <c r="A17" s="35">
        <v>15</v>
      </c>
      <c r="B17" s="51"/>
      <c r="C17" s="52"/>
      <c r="D17" s="44"/>
      <c r="E17" s="44"/>
      <c r="F17" s="44"/>
    </row>
    <row r="18" spans="1:6" s="45" customFormat="1" ht="26.25" customHeight="1" thickBot="1" x14ac:dyDescent="0.3">
      <c r="A18" s="36">
        <v>16</v>
      </c>
      <c r="B18" s="65"/>
      <c r="C18" s="114"/>
      <c r="D18" s="44" t="str">
        <f t="shared" si="0"/>
        <v/>
      </c>
      <c r="E18" s="44"/>
      <c r="F18" s="44"/>
    </row>
    <row r="19" spans="1:6" ht="19" thickBot="1" x14ac:dyDescent="0.5">
      <c r="A19" s="37" t="s">
        <v>168</v>
      </c>
      <c r="B19" s="61" t="s">
        <v>0</v>
      </c>
      <c r="C19" s="29" t="s">
        <v>229</v>
      </c>
      <c r="D19" s="13">
        <f>COUNTIF($C$20:$C$38,D1)</f>
        <v>0</v>
      </c>
      <c r="E19" s="13">
        <f t="shared" ref="E19:F19" si="1">COUNTIF($C$20:$C$38,E1)</f>
        <v>0</v>
      </c>
      <c r="F19" s="13">
        <f t="shared" si="1"/>
        <v>0</v>
      </c>
    </row>
    <row r="20" spans="1:6" ht="26.25" customHeight="1" x14ac:dyDescent="0.25">
      <c r="A20" s="34">
        <v>17</v>
      </c>
      <c r="B20" s="66" t="s">
        <v>110</v>
      </c>
      <c r="C20" s="120"/>
      <c r="D20" s="13" t="str">
        <f t="shared" si="0"/>
        <v/>
      </c>
    </row>
    <row r="21" spans="1:6" ht="26.25" customHeight="1" x14ac:dyDescent="0.25">
      <c r="A21" s="34">
        <v>18</v>
      </c>
      <c r="B21" s="51" t="s">
        <v>109</v>
      </c>
      <c r="C21" s="120"/>
      <c r="D21" s="13" t="str">
        <f t="shared" si="0"/>
        <v/>
      </c>
    </row>
    <row r="22" spans="1:6" ht="26.25" customHeight="1" x14ac:dyDescent="0.25">
      <c r="A22" s="34">
        <v>19</v>
      </c>
      <c r="B22" s="51" t="s">
        <v>209</v>
      </c>
      <c r="C22" s="120"/>
      <c r="D22" s="13" t="str">
        <f t="shared" si="0"/>
        <v/>
      </c>
    </row>
    <row r="23" spans="1:6" ht="26.25" customHeight="1" x14ac:dyDescent="0.25">
      <c r="A23" s="34">
        <v>20</v>
      </c>
      <c r="B23" s="51" t="s">
        <v>158</v>
      </c>
      <c r="C23" s="120"/>
      <c r="D23" s="13" t="str">
        <f t="shared" si="0"/>
        <v/>
      </c>
    </row>
    <row r="24" spans="1:6" ht="26.25" customHeight="1" x14ac:dyDescent="0.25">
      <c r="A24" s="34">
        <v>21</v>
      </c>
      <c r="B24" s="51" t="s">
        <v>231</v>
      </c>
      <c r="C24" s="120"/>
      <c r="D24" s="13" t="str">
        <f t="shared" si="0"/>
        <v/>
      </c>
    </row>
    <row r="25" spans="1:6" ht="26.25" customHeight="1" x14ac:dyDescent="0.25">
      <c r="A25" s="34">
        <v>22</v>
      </c>
      <c r="B25" s="51" t="s">
        <v>214</v>
      </c>
      <c r="C25" s="120"/>
      <c r="D25" s="13" t="str">
        <f t="shared" si="0"/>
        <v/>
      </c>
    </row>
    <row r="26" spans="1:6" ht="26.25" customHeight="1" x14ac:dyDescent="0.25">
      <c r="A26" s="34">
        <v>23</v>
      </c>
      <c r="B26" s="51" t="s">
        <v>208</v>
      </c>
      <c r="C26" s="120"/>
      <c r="D26" s="13" t="str">
        <f t="shared" si="0"/>
        <v/>
      </c>
    </row>
    <row r="27" spans="1:6" ht="26.25" customHeight="1" x14ac:dyDescent="0.25">
      <c r="A27" s="34">
        <v>24</v>
      </c>
      <c r="B27" s="51" t="s">
        <v>27</v>
      </c>
      <c r="C27" s="120"/>
      <c r="D27" s="13" t="str">
        <f t="shared" si="0"/>
        <v/>
      </c>
    </row>
    <row r="28" spans="1:6" ht="26.25" customHeight="1" x14ac:dyDescent="0.25">
      <c r="A28" s="34">
        <v>25</v>
      </c>
      <c r="B28" s="51" t="s">
        <v>210</v>
      </c>
      <c r="C28" s="120"/>
      <c r="D28" s="13" t="str">
        <f t="shared" si="0"/>
        <v/>
      </c>
    </row>
    <row r="29" spans="1:6" ht="26.25" customHeight="1" x14ac:dyDescent="0.25">
      <c r="A29" s="34">
        <v>26</v>
      </c>
      <c r="B29" s="51" t="s">
        <v>30</v>
      </c>
      <c r="C29" s="120"/>
      <c r="D29" s="13" t="str">
        <f t="shared" si="0"/>
        <v/>
      </c>
    </row>
    <row r="30" spans="1:6" ht="26.25" customHeight="1" x14ac:dyDescent="0.25">
      <c r="A30" s="34">
        <v>27</v>
      </c>
      <c r="B30" s="51" t="s">
        <v>111</v>
      </c>
      <c r="C30" s="120"/>
      <c r="D30" s="13" t="str">
        <f t="shared" si="0"/>
        <v/>
      </c>
    </row>
    <row r="31" spans="1:6" ht="26.25" customHeight="1" x14ac:dyDescent="0.25">
      <c r="A31" s="34">
        <v>28</v>
      </c>
      <c r="B31" s="51" t="s">
        <v>28</v>
      </c>
      <c r="C31" s="120"/>
      <c r="D31" s="13" t="str">
        <f t="shared" si="0"/>
        <v/>
      </c>
    </row>
    <row r="32" spans="1:6" ht="26.25" customHeight="1" x14ac:dyDescent="0.25">
      <c r="A32" s="34">
        <v>29</v>
      </c>
      <c r="B32" s="51" t="s">
        <v>211</v>
      </c>
      <c r="C32" s="120"/>
      <c r="D32" s="13" t="str">
        <f t="shared" si="0"/>
        <v/>
      </c>
    </row>
    <row r="33" spans="1:6" ht="26.25" customHeight="1" x14ac:dyDescent="0.25">
      <c r="A33" s="34">
        <v>30</v>
      </c>
      <c r="B33" s="51" t="s">
        <v>212</v>
      </c>
      <c r="C33" s="120"/>
      <c r="D33" s="13" t="str">
        <f t="shared" si="0"/>
        <v/>
      </c>
    </row>
    <row r="34" spans="1:6" ht="26.25" customHeight="1" x14ac:dyDescent="0.25">
      <c r="A34" s="34">
        <v>31</v>
      </c>
      <c r="B34" s="51" t="s">
        <v>190</v>
      </c>
      <c r="C34" s="120"/>
      <c r="D34" s="13" t="str">
        <f t="shared" si="0"/>
        <v/>
      </c>
    </row>
    <row r="35" spans="1:6" ht="26.25" customHeight="1" x14ac:dyDescent="0.3">
      <c r="B35" s="51"/>
      <c r="C35" s="53"/>
      <c r="D35" s="13" t="str">
        <f t="shared" si="0"/>
        <v/>
      </c>
    </row>
    <row r="36" spans="1:6" ht="26.25" customHeight="1" x14ac:dyDescent="0.3">
      <c r="A36" s="34">
        <v>32</v>
      </c>
      <c r="B36" s="51"/>
      <c r="C36" s="53"/>
    </row>
    <row r="37" spans="1:6" ht="26.25" customHeight="1" thickBot="1" x14ac:dyDescent="0.35">
      <c r="B37" s="51"/>
      <c r="C37" s="53"/>
    </row>
    <row r="38" spans="1:6" ht="26.25" customHeight="1" thickBot="1" x14ac:dyDescent="0.35">
      <c r="A38" s="33">
        <v>34</v>
      </c>
      <c r="B38" s="51"/>
      <c r="C38" s="118"/>
      <c r="D38" s="13" t="str">
        <f t="shared" si="0"/>
        <v/>
      </c>
    </row>
    <row r="39" spans="1:6" ht="19" thickBot="1" x14ac:dyDescent="0.5">
      <c r="A39" s="38" t="s">
        <v>168</v>
      </c>
      <c r="B39" s="61" t="s">
        <v>2</v>
      </c>
      <c r="C39" s="27" t="s">
        <v>229</v>
      </c>
      <c r="D39" s="13">
        <f>COUNTIF($C$40:$C$55,D1)</f>
        <v>0</v>
      </c>
      <c r="E39" s="13">
        <f t="shared" ref="E39:F39" si="2">COUNTIF($C$40:$C$55,E1)</f>
        <v>0</v>
      </c>
      <c r="F39" s="13">
        <f t="shared" si="2"/>
        <v>0</v>
      </c>
    </row>
    <row r="40" spans="1:6" ht="26.25" customHeight="1" thickBot="1" x14ac:dyDescent="0.3">
      <c r="A40" s="36">
        <v>33</v>
      </c>
      <c r="B40" s="51" t="s">
        <v>29</v>
      </c>
      <c r="C40" s="120"/>
      <c r="D40" s="13" t="str">
        <f t="shared" si="0"/>
        <v/>
      </c>
    </row>
    <row r="41" spans="1:6" ht="26.25" customHeight="1" x14ac:dyDescent="0.25">
      <c r="A41" s="35">
        <v>34</v>
      </c>
      <c r="B41" s="51" t="s">
        <v>100</v>
      </c>
      <c r="C41" s="120"/>
      <c r="D41" s="13" t="str">
        <f t="shared" si="0"/>
        <v/>
      </c>
    </row>
    <row r="42" spans="1:6" ht="26.25" customHeight="1" x14ac:dyDescent="0.25">
      <c r="A42" s="34">
        <v>35</v>
      </c>
      <c r="B42" s="51" t="s">
        <v>101</v>
      </c>
      <c r="C42" s="120"/>
      <c r="D42" s="13" t="str">
        <f t="shared" si="0"/>
        <v/>
      </c>
    </row>
    <row r="43" spans="1:6" ht="26.25" customHeight="1" x14ac:dyDescent="0.25">
      <c r="A43" s="34">
        <v>36</v>
      </c>
      <c r="B43" s="51" t="s">
        <v>217</v>
      </c>
      <c r="C43" s="120"/>
      <c r="D43" s="13" t="str">
        <f t="shared" si="0"/>
        <v/>
      </c>
    </row>
    <row r="44" spans="1:6" ht="26.25" customHeight="1" x14ac:dyDescent="0.25">
      <c r="A44" s="34">
        <v>37</v>
      </c>
      <c r="B44" s="51" t="s">
        <v>218</v>
      </c>
      <c r="C44" s="120"/>
      <c r="D44" s="13" t="str">
        <f t="shared" si="0"/>
        <v/>
      </c>
    </row>
    <row r="45" spans="1:6" ht="26.25" customHeight="1" x14ac:dyDescent="0.25">
      <c r="A45" s="34">
        <v>38</v>
      </c>
      <c r="B45" s="51" t="s">
        <v>131</v>
      </c>
      <c r="C45" s="120"/>
      <c r="D45" s="13" t="str">
        <f t="shared" si="0"/>
        <v/>
      </c>
    </row>
    <row r="46" spans="1:6" ht="26.25" customHeight="1" x14ac:dyDescent="0.25">
      <c r="A46" s="34">
        <v>39</v>
      </c>
      <c r="B46" s="51" t="s">
        <v>219</v>
      </c>
      <c r="C46" s="120"/>
      <c r="D46" s="13" t="str">
        <f t="shared" si="0"/>
        <v/>
      </c>
    </row>
    <row r="47" spans="1:6" ht="26.25" customHeight="1" x14ac:dyDescent="0.25">
      <c r="A47" s="34">
        <v>40</v>
      </c>
      <c r="B47" s="51" t="s">
        <v>220</v>
      </c>
      <c r="C47" s="120"/>
      <c r="D47" s="13" t="str">
        <f t="shared" si="0"/>
        <v/>
      </c>
    </row>
    <row r="48" spans="1:6" ht="26.25" customHeight="1" x14ac:dyDescent="0.25">
      <c r="A48" s="34">
        <v>41</v>
      </c>
      <c r="B48" s="51" t="s">
        <v>15</v>
      </c>
      <c r="C48" s="120"/>
      <c r="D48" s="13" t="str">
        <f t="shared" si="0"/>
        <v/>
      </c>
    </row>
    <row r="49" spans="1:6" ht="26.25" customHeight="1" x14ac:dyDescent="0.25">
      <c r="A49" s="34">
        <v>42</v>
      </c>
      <c r="B49" s="51" t="s">
        <v>102</v>
      </c>
      <c r="C49" s="120"/>
      <c r="D49" s="13" t="str">
        <f t="shared" si="0"/>
        <v/>
      </c>
      <c r="E49" s="13" t="s">
        <v>336</v>
      </c>
    </row>
    <row r="50" spans="1:6" ht="26.25" customHeight="1" x14ac:dyDescent="0.25">
      <c r="A50" s="34">
        <v>43</v>
      </c>
      <c r="B50" s="51" t="s">
        <v>103</v>
      </c>
      <c r="C50" s="120"/>
      <c r="D50" s="13" t="str">
        <f t="shared" si="0"/>
        <v/>
      </c>
    </row>
    <row r="51" spans="1:6" ht="26.25" customHeight="1" x14ac:dyDescent="0.25">
      <c r="A51" s="34">
        <v>44</v>
      </c>
      <c r="B51" s="51" t="s">
        <v>104</v>
      </c>
      <c r="C51" s="120"/>
      <c r="D51" s="13" t="str">
        <f t="shared" si="0"/>
        <v/>
      </c>
    </row>
    <row r="52" spans="1:6" ht="26.25" customHeight="1" x14ac:dyDescent="0.3">
      <c r="A52" s="34">
        <v>45</v>
      </c>
      <c r="B52" s="51"/>
      <c r="C52" s="53"/>
    </row>
    <row r="53" spans="1:6" ht="26.25" customHeight="1" x14ac:dyDescent="0.3">
      <c r="A53" s="34">
        <v>46</v>
      </c>
      <c r="B53" s="51"/>
      <c r="C53" s="53"/>
      <c r="D53" s="13" t="str">
        <f t="shared" si="0"/>
        <v/>
      </c>
    </row>
    <row r="54" spans="1:6" ht="26.25" customHeight="1" thickBot="1" x14ac:dyDescent="0.35">
      <c r="A54" s="36">
        <v>47</v>
      </c>
      <c r="B54" s="51"/>
      <c r="C54" s="118"/>
    </row>
    <row r="55" spans="1:6" ht="26.25" customHeight="1" thickBot="1" x14ac:dyDescent="0.35">
      <c r="A55" s="33">
        <v>48</v>
      </c>
      <c r="B55" s="51"/>
      <c r="C55" s="118"/>
      <c r="D55" s="13" t="str">
        <f t="shared" si="0"/>
        <v/>
      </c>
    </row>
    <row r="56" spans="1:6" ht="19" thickBot="1" x14ac:dyDescent="0.5">
      <c r="A56" s="9" t="s">
        <v>168</v>
      </c>
      <c r="B56" s="62" t="s">
        <v>92</v>
      </c>
      <c r="C56" s="30" t="s">
        <v>229</v>
      </c>
      <c r="D56" s="13">
        <f>COUNTIF($C$58:$C$80,D1)</f>
        <v>0</v>
      </c>
      <c r="E56" s="13">
        <f t="shared" ref="E56:F56" si="3">COUNTIF($C$58:$C$80,E1)</f>
        <v>0</v>
      </c>
      <c r="F56" s="13">
        <f t="shared" si="3"/>
        <v>0</v>
      </c>
    </row>
    <row r="57" spans="1:6" ht="21.65" customHeight="1" x14ac:dyDescent="0.25">
      <c r="A57" s="34">
        <v>49</v>
      </c>
      <c r="B57" s="51" t="s">
        <v>31</v>
      </c>
      <c r="C57" s="120"/>
    </row>
    <row r="58" spans="1:6" ht="26.25" customHeight="1" x14ac:dyDescent="0.25">
      <c r="A58" s="34">
        <v>50</v>
      </c>
      <c r="B58" s="51" t="s">
        <v>67</v>
      </c>
      <c r="C58" s="120"/>
      <c r="D58" s="13" t="str">
        <f t="shared" si="0"/>
        <v/>
      </c>
    </row>
    <row r="59" spans="1:6" ht="26.25" customHeight="1" x14ac:dyDescent="0.25">
      <c r="A59" s="34">
        <v>51</v>
      </c>
      <c r="B59" s="51" t="s">
        <v>36</v>
      </c>
      <c r="C59" s="120"/>
      <c r="D59" s="13" t="str">
        <f t="shared" si="0"/>
        <v/>
      </c>
    </row>
    <row r="60" spans="1:6" ht="26.25" customHeight="1" x14ac:dyDescent="0.25">
      <c r="A60" s="34">
        <v>52</v>
      </c>
      <c r="B60" s="51" t="s">
        <v>33</v>
      </c>
      <c r="C60" s="120"/>
      <c r="D60" s="13" t="str">
        <f t="shared" si="0"/>
        <v/>
      </c>
    </row>
    <row r="61" spans="1:6" ht="26.25" customHeight="1" x14ac:dyDescent="0.25">
      <c r="A61" s="34">
        <v>53</v>
      </c>
      <c r="B61" s="51" t="s">
        <v>34</v>
      </c>
      <c r="C61" s="120"/>
      <c r="D61" s="13" t="str">
        <f t="shared" si="0"/>
        <v/>
      </c>
    </row>
    <row r="62" spans="1:6" ht="26.25" customHeight="1" x14ac:dyDescent="0.25">
      <c r="A62" s="34">
        <v>54</v>
      </c>
      <c r="B62" s="51" t="s">
        <v>105</v>
      </c>
      <c r="C62" s="120"/>
      <c r="D62" s="13" t="str">
        <f t="shared" si="0"/>
        <v/>
      </c>
    </row>
    <row r="63" spans="1:6" ht="26.25" customHeight="1" x14ac:dyDescent="0.25">
      <c r="A63" s="34">
        <v>55</v>
      </c>
      <c r="B63" s="51" t="s">
        <v>79</v>
      </c>
      <c r="C63" s="120"/>
      <c r="D63" s="13" t="str">
        <f t="shared" si="0"/>
        <v/>
      </c>
    </row>
    <row r="64" spans="1:6" ht="26.25" customHeight="1" x14ac:dyDescent="0.25">
      <c r="A64" s="34">
        <v>56</v>
      </c>
      <c r="B64" s="51" t="s">
        <v>32</v>
      </c>
      <c r="C64" s="120"/>
      <c r="D64" s="13" t="str">
        <f t="shared" si="0"/>
        <v/>
      </c>
    </row>
    <row r="65" spans="1:4" ht="26.25" customHeight="1" x14ac:dyDescent="0.25">
      <c r="A65" s="34">
        <v>57</v>
      </c>
      <c r="B65" s="51" t="s">
        <v>40</v>
      </c>
      <c r="C65" s="120"/>
      <c r="D65" s="13" t="str">
        <f t="shared" si="0"/>
        <v/>
      </c>
    </row>
    <row r="66" spans="1:4" ht="26.25" customHeight="1" x14ac:dyDescent="0.25">
      <c r="A66" s="34">
        <v>58</v>
      </c>
      <c r="B66" s="121" t="s">
        <v>106</v>
      </c>
      <c r="C66" s="120"/>
      <c r="D66" s="13" t="str">
        <f t="shared" si="0"/>
        <v/>
      </c>
    </row>
    <row r="67" spans="1:4" ht="26.25" customHeight="1" x14ac:dyDescent="0.25">
      <c r="A67" s="34">
        <v>59</v>
      </c>
      <c r="B67" s="51" t="s">
        <v>41</v>
      </c>
      <c r="C67" s="120"/>
      <c r="D67" s="13" t="str">
        <f t="shared" si="0"/>
        <v/>
      </c>
    </row>
    <row r="68" spans="1:4" ht="26.25" customHeight="1" x14ac:dyDescent="0.25">
      <c r="A68" s="34">
        <v>60</v>
      </c>
      <c r="B68" s="51" t="s">
        <v>37</v>
      </c>
      <c r="C68" s="120"/>
      <c r="D68" s="13" t="str">
        <f t="shared" si="0"/>
        <v/>
      </c>
    </row>
    <row r="69" spans="1:4" ht="26.25" customHeight="1" x14ac:dyDescent="0.25">
      <c r="A69" s="34">
        <v>61</v>
      </c>
      <c r="B69" s="51" t="s">
        <v>107</v>
      </c>
      <c r="C69" s="120"/>
      <c r="D69" s="13" t="str">
        <f t="shared" si="0"/>
        <v/>
      </c>
    </row>
    <row r="70" spans="1:4" ht="26.25" customHeight="1" x14ac:dyDescent="0.25">
      <c r="A70" s="34">
        <v>62</v>
      </c>
      <c r="B70" s="51" t="s">
        <v>35</v>
      </c>
      <c r="C70" s="120"/>
      <c r="D70" s="13" t="str">
        <f t="shared" si="0"/>
        <v/>
      </c>
    </row>
    <row r="71" spans="1:4" ht="26.25" customHeight="1" x14ac:dyDescent="0.25">
      <c r="A71" s="34">
        <v>63</v>
      </c>
      <c r="B71" s="51" t="s">
        <v>68</v>
      </c>
      <c r="C71" s="120"/>
      <c r="D71" s="13" t="str">
        <f t="shared" si="0"/>
        <v/>
      </c>
    </row>
    <row r="72" spans="1:4" ht="26.25" customHeight="1" x14ac:dyDescent="0.25">
      <c r="A72" s="34">
        <v>64</v>
      </c>
      <c r="B72" s="51" t="s">
        <v>69</v>
      </c>
      <c r="C72" s="120"/>
      <c r="D72" s="13" t="str">
        <f t="shared" si="0"/>
        <v/>
      </c>
    </row>
    <row r="73" spans="1:4" ht="26.25" customHeight="1" x14ac:dyDescent="0.25">
      <c r="A73" s="34">
        <v>65</v>
      </c>
      <c r="B73" s="51" t="s">
        <v>38</v>
      </c>
      <c r="C73" s="120"/>
      <c r="D73" s="13" t="str">
        <f t="shared" si="0"/>
        <v/>
      </c>
    </row>
    <row r="74" spans="1:4" ht="26.25" customHeight="1" x14ac:dyDescent="0.25">
      <c r="A74" s="34">
        <v>66</v>
      </c>
      <c r="B74" s="51" t="s">
        <v>39</v>
      </c>
      <c r="C74" s="120"/>
      <c r="D74" s="13" t="str">
        <f t="shared" ref="D74:D80" si="4">IF(C74=$D$1,1,"")</f>
        <v/>
      </c>
    </row>
    <row r="75" spans="1:4" ht="26.25" customHeight="1" x14ac:dyDescent="0.25">
      <c r="A75" s="34">
        <v>67</v>
      </c>
      <c r="B75" s="51" t="s">
        <v>42</v>
      </c>
      <c r="C75" s="120"/>
      <c r="D75" s="13" t="str">
        <f t="shared" si="4"/>
        <v/>
      </c>
    </row>
    <row r="76" spans="1:4" ht="26.25" customHeight="1" x14ac:dyDescent="0.25">
      <c r="A76" s="34">
        <v>68</v>
      </c>
      <c r="B76" s="51" t="s">
        <v>108</v>
      </c>
      <c r="C76" s="120"/>
      <c r="D76" s="13" t="str">
        <f t="shared" si="4"/>
        <v/>
      </c>
    </row>
    <row r="77" spans="1:4" ht="26.25" customHeight="1" x14ac:dyDescent="0.3">
      <c r="B77" s="74"/>
      <c r="C77" s="53"/>
      <c r="D77" s="13" t="str">
        <f t="shared" si="4"/>
        <v/>
      </c>
    </row>
    <row r="78" spans="1:4" ht="13" x14ac:dyDescent="0.3">
      <c r="A78" s="34">
        <v>69</v>
      </c>
      <c r="B78" s="73"/>
      <c r="C78" s="53"/>
    </row>
    <row r="79" spans="1:4" ht="13" x14ac:dyDescent="0.3">
      <c r="A79" s="1">
        <v>70</v>
      </c>
      <c r="B79" s="74"/>
      <c r="C79" s="53"/>
      <c r="D79" s="13" t="str">
        <f t="shared" si="4"/>
        <v/>
      </c>
    </row>
    <row r="80" spans="1:4" ht="13" x14ac:dyDescent="0.3">
      <c r="B80" s="119"/>
      <c r="C80" s="53"/>
      <c r="D80" s="13" t="str">
        <f t="shared" si="4"/>
        <v/>
      </c>
    </row>
    <row r="82" spans="2:2" ht="13" x14ac:dyDescent="0.3">
      <c r="B82" s="3"/>
    </row>
  </sheetData>
  <mergeCells count="1">
    <mergeCell ref="B1:C1"/>
  </mergeCells>
  <conditionalFormatting sqref="C3">
    <cfRule type="cellIs" dxfId="10" priority="9" operator="equal">
      <formula>"Maitrisé"</formula>
    </cfRule>
  </conditionalFormatting>
  <conditionalFormatting sqref="C10:C15">
    <cfRule type="cellIs" dxfId="9" priority="8" operator="equal">
      <formula>"Maitrisé"</formula>
    </cfRule>
  </conditionalFormatting>
  <conditionalFormatting sqref="C27:C34">
    <cfRule type="cellIs" dxfId="8" priority="7" operator="equal">
      <formula>"Maitrisé"</formula>
    </cfRule>
  </conditionalFormatting>
  <conditionalFormatting sqref="C48:C51">
    <cfRule type="cellIs" dxfId="7" priority="6" operator="equal">
      <formula>"Maitrisé"</formula>
    </cfRule>
  </conditionalFormatting>
  <conditionalFormatting sqref="C57:C76">
    <cfRule type="cellIs" dxfId="6" priority="5" operator="equal">
      <formula>"Maitrisé"</formula>
    </cfRule>
  </conditionalFormatting>
  <conditionalFormatting sqref="C4:C9">
    <cfRule type="cellIs" dxfId="5" priority="4" operator="equal">
      <formula>"Maitrisé"</formula>
    </cfRule>
  </conditionalFormatting>
  <conditionalFormatting sqref="C20:C26">
    <cfRule type="cellIs" dxfId="4" priority="3" operator="equal">
      <formula>"Maitrisé"</formula>
    </cfRule>
  </conditionalFormatting>
  <conditionalFormatting sqref="C40">
    <cfRule type="cellIs" dxfId="3" priority="2" operator="equal">
      <formula>"Maitrisé"</formula>
    </cfRule>
  </conditionalFormatting>
  <conditionalFormatting sqref="C41:C47">
    <cfRule type="cellIs" dxfId="2" priority="1" operator="equal">
      <formula>"Maitrisé"</formula>
    </cfRule>
  </conditionalFormatting>
  <dataValidations count="2">
    <dataValidation type="list" allowBlank="1" showInputMessage="1" showErrorMessage="1" sqref="C16:C18 C35:C38 C52:C55 C77:C80" xr:uid="{00000000-0002-0000-0500-000000000000}">
      <formula1>"Maitrisé, A développer, inadapté"</formula1>
    </dataValidation>
    <dataValidation type="list" allowBlank="1" showInputMessage="1" showErrorMessage="1" sqref="C40:C51 C3:C15 C20:C34 C57:C76" xr:uid="{D13F22E5-7CF9-41AA-9B81-489B36B78041}">
      <formula1>"Maitrisé, A développer, Inadapté"</formula1>
    </dataValidation>
  </dataValidations>
  <pageMargins left="0.70866141732283472" right="0.70866141732283472" top="0.74803149606299213" bottom="0.74803149606299213" header="0.31496062992125984" footer="0.31496062992125984"/>
  <pageSetup paperSize="8" scale="47" orientation="portrait" r:id="rId1"/>
  <headerFooter>
    <oddHeader>&amp;R&amp;D</oddHeader>
    <oddFooter>&amp;L&amp;G&amp;CVersion janvier 2019 du référentiel 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outlinePr showOutlineSymbols="0"/>
    <pageSetUpPr fitToPage="1"/>
  </sheetPr>
  <dimension ref="A1:H89"/>
  <sheetViews>
    <sheetView showGridLines="0" showRowColHeaders="0" showOutlineSymbols="0" zoomScale="87" zoomScaleNormal="50" workbookViewId="0">
      <pane ySplit="2" topLeftCell="A34" activePane="bottomLeft" state="frozen"/>
      <selection pane="bottomLeft"/>
    </sheetView>
  </sheetViews>
  <sheetFormatPr baseColWidth="10" defaultColWidth="11.453125" defaultRowHeight="13" x14ac:dyDescent="0.3"/>
  <cols>
    <col min="1" max="1" width="6.81640625" style="90" customWidth="1"/>
    <col min="2" max="2" width="89" style="91" customWidth="1"/>
    <col min="3" max="3" width="21" style="81" bestFit="1" customWidth="1"/>
    <col min="4" max="4" width="15.81640625" style="81" customWidth="1"/>
    <col min="5" max="5" width="31.81640625" style="81" bestFit="1" customWidth="1"/>
    <col min="6" max="6" width="7.54296875" style="41" bestFit="1" customWidth="1"/>
    <col min="7" max="7" width="15.1796875" style="41" customWidth="1"/>
    <col min="8" max="8" width="9.81640625" style="41" bestFit="1" customWidth="1"/>
    <col min="9" max="16384" width="11.453125" style="81"/>
  </cols>
  <sheetData>
    <row r="1" spans="1:8" x14ac:dyDescent="0.3">
      <c r="A1" s="60"/>
      <c r="B1" s="80"/>
      <c r="C1" s="171" t="s">
        <v>188</v>
      </c>
      <c r="D1" s="171"/>
      <c r="E1" s="171"/>
    </row>
    <row r="2" spans="1:8" ht="30.75" customHeight="1" x14ac:dyDescent="0.3">
      <c r="A2" s="82"/>
      <c r="B2" s="131" t="s">
        <v>169</v>
      </c>
      <c r="C2" s="94" t="s">
        <v>194</v>
      </c>
      <c r="D2" s="94" t="s">
        <v>195</v>
      </c>
      <c r="E2" s="94" t="s">
        <v>196</v>
      </c>
      <c r="F2" s="83" t="s">
        <v>191</v>
      </c>
      <c r="G2" s="83" t="s">
        <v>192</v>
      </c>
      <c r="H2" s="83" t="s">
        <v>193</v>
      </c>
    </row>
    <row r="3" spans="1:8" ht="32.25" customHeight="1" x14ac:dyDescent="0.3">
      <c r="A3" s="84"/>
      <c r="B3" s="132" t="s">
        <v>343</v>
      </c>
      <c r="C3" s="93"/>
      <c r="D3" s="93"/>
      <c r="E3" s="93"/>
      <c r="F3" s="41" t="str">
        <f t="shared" ref="F3:F4" si="0">IF(C3=$B$42,$C$42,IF(C3=$B$43,$C$43,IF(C3=$B$44,C$44,IF(C3=$B$45,$C$45,IF(C3=$B$46,$C$46,"")))))</f>
        <v/>
      </c>
    </row>
    <row r="4" spans="1:8" ht="24" customHeight="1" x14ac:dyDescent="0.3">
      <c r="A4" s="85"/>
      <c r="B4" s="133" t="s">
        <v>344</v>
      </c>
      <c r="C4" s="86"/>
      <c r="D4" s="86"/>
      <c r="E4" s="86"/>
      <c r="F4" s="41" t="str">
        <f t="shared" si="0"/>
        <v/>
      </c>
    </row>
    <row r="5" spans="1:8" ht="30" customHeight="1" x14ac:dyDescent="0.3">
      <c r="A5" s="82">
        <v>31</v>
      </c>
      <c r="B5" s="110" t="s">
        <v>274</v>
      </c>
      <c r="C5" s="86"/>
      <c r="D5" s="86"/>
      <c r="E5" s="86"/>
      <c r="F5" s="41" t="e">
        <f>VLOOKUP(C5,'Règles du jeu'!$A$2:$B$6,2,)</f>
        <v>#N/A</v>
      </c>
    </row>
    <row r="6" spans="1:8" ht="30.75" customHeight="1" x14ac:dyDescent="0.3">
      <c r="A6" s="82">
        <v>32</v>
      </c>
      <c r="B6" s="110" t="s">
        <v>275</v>
      </c>
      <c r="C6" s="86"/>
      <c r="D6" s="86"/>
      <c r="E6" s="86"/>
      <c r="F6" s="41" t="e">
        <f>VLOOKUP(C6,'Règles du jeu'!$A$2:$B$6,2,)</f>
        <v>#N/A</v>
      </c>
    </row>
    <row r="7" spans="1:8" ht="30.75" customHeight="1" x14ac:dyDescent="0.3">
      <c r="A7" s="82">
        <v>33</v>
      </c>
      <c r="B7" s="110" t="s">
        <v>276</v>
      </c>
      <c r="C7" s="86"/>
      <c r="D7" s="86"/>
      <c r="E7" s="86"/>
      <c r="F7" s="41" t="e">
        <f>VLOOKUP(C7,'Règles du jeu'!$A$2:$B$6,2,)</f>
        <v>#N/A</v>
      </c>
    </row>
    <row r="8" spans="1:8" ht="30.75" customHeight="1" x14ac:dyDescent="0.3">
      <c r="A8" s="82">
        <v>34</v>
      </c>
      <c r="B8" s="110" t="s">
        <v>277</v>
      </c>
      <c r="C8" s="86"/>
      <c r="D8" s="86"/>
      <c r="E8" s="86"/>
      <c r="F8" s="41" t="e">
        <f>VLOOKUP(C8,'Règles du jeu'!$A$2:$B$6,2,)</f>
        <v>#N/A</v>
      </c>
    </row>
    <row r="9" spans="1:8" ht="30.75" customHeight="1" x14ac:dyDescent="0.3">
      <c r="A9" s="82">
        <v>35</v>
      </c>
      <c r="B9" s="110" t="s">
        <v>278</v>
      </c>
      <c r="C9" s="86"/>
      <c r="D9" s="86"/>
      <c r="E9" s="86"/>
      <c r="F9" s="41" t="e">
        <f>VLOOKUP(C9,'Règles du jeu'!$A$2:$B$6,2,)</f>
        <v>#N/A</v>
      </c>
    </row>
    <row r="10" spans="1:8" ht="29.25" customHeight="1" x14ac:dyDescent="0.3">
      <c r="A10" s="85"/>
      <c r="B10" s="133" t="s">
        <v>345</v>
      </c>
      <c r="C10" s="86"/>
      <c r="D10" s="86"/>
      <c r="E10" s="86"/>
    </row>
    <row r="11" spans="1:8" ht="30.75" customHeight="1" x14ac:dyDescent="0.3">
      <c r="A11" s="82">
        <v>36</v>
      </c>
      <c r="B11" s="111" t="s">
        <v>279</v>
      </c>
      <c r="C11" s="86"/>
      <c r="D11" s="86"/>
      <c r="E11" s="86"/>
      <c r="F11" s="41" t="e">
        <f>VLOOKUP(C11,'Règles du jeu'!$A$2:$B$6,2,)</f>
        <v>#N/A</v>
      </c>
    </row>
    <row r="12" spans="1:8" ht="30.75" customHeight="1" x14ac:dyDescent="0.3">
      <c r="A12" s="82">
        <v>37</v>
      </c>
      <c r="B12" s="110" t="s">
        <v>280</v>
      </c>
      <c r="C12" s="86"/>
      <c r="D12" s="86"/>
      <c r="E12" s="86"/>
      <c r="F12" s="41" t="e">
        <f>VLOOKUP(C12,'Règles du jeu'!$A$2:$B$6,2,)</f>
        <v>#N/A</v>
      </c>
    </row>
    <row r="13" spans="1:8" ht="30.75" customHeight="1" x14ac:dyDescent="0.3">
      <c r="A13" s="82">
        <v>38</v>
      </c>
      <c r="B13" s="111" t="s">
        <v>281</v>
      </c>
      <c r="C13" s="86"/>
      <c r="D13" s="86"/>
      <c r="E13" s="86"/>
      <c r="F13" s="41" t="e">
        <f>VLOOKUP(C13,'Règles du jeu'!$A$2:$B$6,2,)</f>
        <v>#N/A</v>
      </c>
    </row>
    <row r="14" spans="1:8" ht="30.75" customHeight="1" x14ac:dyDescent="0.3">
      <c r="A14" s="82">
        <v>39</v>
      </c>
      <c r="B14" s="110" t="s">
        <v>282</v>
      </c>
      <c r="C14" s="86"/>
      <c r="D14" s="86"/>
      <c r="E14" s="86"/>
      <c r="F14" s="41" t="e">
        <f>VLOOKUP(C14,'Règles du jeu'!$A$2:$B$6,2,)</f>
        <v>#N/A</v>
      </c>
    </row>
    <row r="15" spans="1:8" ht="30.75" customHeight="1" x14ac:dyDescent="0.3">
      <c r="A15" s="82">
        <v>40</v>
      </c>
      <c r="B15" s="110" t="s">
        <v>283</v>
      </c>
      <c r="C15" s="86"/>
      <c r="D15" s="86"/>
      <c r="E15" s="86"/>
      <c r="F15" s="41" t="e">
        <f>VLOOKUP(C15,'Règles du jeu'!$A$2:$B$6,2,)</f>
        <v>#N/A</v>
      </c>
    </row>
    <row r="16" spans="1:8" ht="30.75" customHeight="1" x14ac:dyDescent="0.3">
      <c r="A16" s="85"/>
      <c r="B16" s="133" t="s">
        <v>346</v>
      </c>
      <c r="C16" s="86"/>
      <c r="D16" s="86"/>
      <c r="E16" s="86"/>
    </row>
    <row r="17" spans="1:6" ht="30.75" customHeight="1" x14ac:dyDescent="0.3">
      <c r="A17" s="82">
        <v>41</v>
      </c>
      <c r="B17" s="110" t="s">
        <v>284</v>
      </c>
      <c r="C17" s="86"/>
      <c r="D17" s="86"/>
      <c r="E17" s="86"/>
      <c r="F17" s="41" t="e">
        <f>VLOOKUP(C17,'Règles du jeu'!$A$2:$B$6,2,)</f>
        <v>#N/A</v>
      </c>
    </row>
    <row r="18" spans="1:6" ht="30.75" customHeight="1" x14ac:dyDescent="0.3">
      <c r="A18" s="82">
        <v>42</v>
      </c>
      <c r="B18" s="111" t="s">
        <v>285</v>
      </c>
      <c r="C18" s="86"/>
      <c r="D18" s="86"/>
      <c r="E18" s="86"/>
      <c r="F18" s="41" t="e">
        <f>VLOOKUP(C18,'Règles du jeu'!$A$2:$B$6,2,)</f>
        <v>#N/A</v>
      </c>
    </row>
    <row r="19" spans="1:6" ht="30.75" customHeight="1" x14ac:dyDescent="0.3">
      <c r="A19" s="82">
        <v>43</v>
      </c>
      <c r="B19" s="110" t="s">
        <v>286</v>
      </c>
      <c r="C19" s="86"/>
      <c r="D19" s="86"/>
      <c r="E19" s="86"/>
      <c r="F19" s="41" t="e">
        <f>VLOOKUP(C19,'Règles du jeu'!$A$2:$B$6,2,)</f>
        <v>#N/A</v>
      </c>
    </row>
    <row r="20" spans="1:6" ht="30.75" customHeight="1" x14ac:dyDescent="0.3">
      <c r="A20" s="82">
        <v>44</v>
      </c>
      <c r="B20" s="110" t="s">
        <v>287</v>
      </c>
      <c r="C20" s="86"/>
      <c r="D20" s="86"/>
      <c r="E20" s="86"/>
      <c r="F20" s="41" t="e">
        <f>VLOOKUP(C20,'Règles du jeu'!$A$2:$B$6,2,)</f>
        <v>#N/A</v>
      </c>
    </row>
    <row r="21" spans="1:6" ht="30.75" customHeight="1" x14ac:dyDescent="0.3">
      <c r="A21" s="82">
        <v>45</v>
      </c>
      <c r="B21" s="110" t="s">
        <v>288</v>
      </c>
      <c r="C21" s="86"/>
      <c r="D21" s="86"/>
      <c r="E21" s="86"/>
      <c r="F21" s="41" t="e">
        <f>VLOOKUP(C21,'Règles du jeu'!$A$2:$B$6,2,)</f>
        <v>#N/A</v>
      </c>
    </row>
    <row r="22" spans="1:6" ht="30.75" customHeight="1" x14ac:dyDescent="0.3">
      <c r="A22" s="85"/>
      <c r="B22" s="133" t="s">
        <v>347</v>
      </c>
      <c r="C22" s="86"/>
      <c r="D22" s="86"/>
      <c r="E22" s="86"/>
    </row>
    <row r="23" spans="1:6" ht="30.75" customHeight="1" x14ac:dyDescent="0.3">
      <c r="A23" s="82">
        <v>46</v>
      </c>
      <c r="B23" s="110" t="s">
        <v>289</v>
      </c>
      <c r="C23" s="86"/>
      <c r="D23" s="86"/>
      <c r="E23" s="86"/>
      <c r="F23" s="41" t="e">
        <f>VLOOKUP(C23,'Règles du jeu'!$A$2:$B$6,2,)</f>
        <v>#N/A</v>
      </c>
    </row>
    <row r="24" spans="1:6" ht="30.75" customHeight="1" x14ac:dyDescent="0.3">
      <c r="A24" s="82">
        <v>47</v>
      </c>
      <c r="B24" s="110" t="s">
        <v>290</v>
      </c>
      <c r="C24" s="86"/>
      <c r="D24" s="86"/>
      <c r="E24" s="86"/>
      <c r="F24" s="41" t="e">
        <f>VLOOKUP(C24,'Règles du jeu'!$A$2:$B$6,2,)</f>
        <v>#N/A</v>
      </c>
    </row>
    <row r="25" spans="1:6" ht="30.75" customHeight="1" x14ac:dyDescent="0.3">
      <c r="A25" s="82">
        <v>48</v>
      </c>
      <c r="B25" s="110" t="s">
        <v>291</v>
      </c>
      <c r="C25" s="86"/>
      <c r="D25" s="86"/>
      <c r="E25" s="86"/>
      <c r="F25" s="41" t="e">
        <f>VLOOKUP(C25,'Règles du jeu'!$A$2:$B$6,2,)</f>
        <v>#N/A</v>
      </c>
    </row>
    <row r="26" spans="1:6" ht="30.75" customHeight="1" x14ac:dyDescent="0.3">
      <c r="A26" s="82">
        <v>49</v>
      </c>
      <c r="B26" s="110" t="s">
        <v>292</v>
      </c>
      <c r="C26" s="86"/>
      <c r="D26" s="86"/>
      <c r="E26" s="86"/>
      <c r="F26" s="41" t="e">
        <f>VLOOKUP(C26,'Règles du jeu'!$A$2:$B$6,2,)</f>
        <v>#N/A</v>
      </c>
    </row>
    <row r="27" spans="1:6" ht="30.75" customHeight="1" x14ac:dyDescent="0.3">
      <c r="A27" s="82">
        <v>50</v>
      </c>
      <c r="B27" s="110" t="s">
        <v>293</v>
      </c>
      <c r="C27" s="86"/>
      <c r="D27" s="86"/>
      <c r="E27" s="86"/>
      <c r="F27" s="41" t="e">
        <f>VLOOKUP(C27,'Règles du jeu'!$A$2:$B$6,2,)</f>
        <v>#N/A</v>
      </c>
    </row>
    <row r="28" spans="1:6" ht="30" customHeight="1" x14ac:dyDescent="0.3">
      <c r="A28" s="85"/>
      <c r="B28" s="133" t="s">
        <v>348</v>
      </c>
      <c r="C28" s="86"/>
      <c r="D28" s="86"/>
      <c r="E28" s="86"/>
    </row>
    <row r="29" spans="1:6" ht="30.75" customHeight="1" x14ac:dyDescent="0.3">
      <c r="A29" s="82">
        <v>51</v>
      </c>
      <c r="B29" s="111" t="s">
        <v>269</v>
      </c>
      <c r="C29" s="86"/>
      <c r="D29" s="86"/>
      <c r="E29" s="86"/>
      <c r="F29" s="41" t="e">
        <f>VLOOKUP(C29,'Règles du jeu'!$A$2:$B$6,2,)</f>
        <v>#N/A</v>
      </c>
    </row>
    <row r="30" spans="1:6" ht="30.75" customHeight="1" x14ac:dyDescent="0.3">
      <c r="A30" s="82">
        <v>52</v>
      </c>
      <c r="B30" s="110" t="s">
        <v>270</v>
      </c>
      <c r="C30" s="86"/>
      <c r="D30" s="86"/>
      <c r="E30" s="86"/>
      <c r="F30" s="41" t="e">
        <f>VLOOKUP(C30,'Règles du jeu'!$A$2:$B$6,2,)</f>
        <v>#N/A</v>
      </c>
    </row>
    <row r="31" spans="1:6" ht="30.75" customHeight="1" x14ac:dyDescent="0.3">
      <c r="A31" s="82">
        <v>53</v>
      </c>
      <c r="B31" s="110" t="s">
        <v>271</v>
      </c>
      <c r="C31" s="86"/>
      <c r="D31" s="86"/>
      <c r="E31" s="86"/>
      <c r="F31" s="41" t="e">
        <f>VLOOKUP(C31,'Règles du jeu'!$A$2:$B$6,2,)</f>
        <v>#N/A</v>
      </c>
    </row>
    <row r="32" spans="1:6" ht="30.75" customHeight="1" x14ac:dyDescent="0.3">
      <c r="A32" s="82">
        <v>54</v>
      </c>
      <c r="B32" s="110" t="s">
        <v>272</v>
      </c>
      <c r="C32" s="86"/>
      <c r="D32" s="86"/>
      <c r="E32" s="86"/>
      <c r="F32" s="41" t="e">
        <f>VLOOKUP(C32,'Règles du jeu'!$A$2:$B$6,2,)</f>
        <v>#N/A</v>
      </c>
    </row>
    <row r="33" spans="1:6" ht="30.75" customHeight="1" x14ac:dyDescent="0.3">
      <c r="A33" s="82">
        <v>55</v>
      </c>
      <c r="B33" s="110" t="s">
        <v>273</v>
      </c>
      <c r="C33" s="86"/>
      <c r="D33" s="86"/>
      <c r="E33" s="86"/>
      <c r="F33" s="41" t="e">
        <f>VLOOKUP(C33,'Règles du jeu'!$A$2:$B$6,2,)</f>
        <v>#N/A</v>
      </c>
    </row>
    <row r="34" spans="1:6" ht="30.75" customHeight="1" x14ac:dyDescent="0.3">
      <c r="A34" s="85"/>
      <c r="B34" s="133" t="s">
        <v>349</v>
      </c>
      <c r="C34" s="86"/>
      <c r="D34" s="86"/>
      <c r="E34" s="86"/>
    </row>
    <row r="35" spans="1:6" ht="30.75" customHeight="1" x14ac:dyDescent="0.3">
      <c r="A35" s="82">
        <v>56</v>
      </c>
      <c r="B35" s="110" t="s">
        <v>266</v>
      </c>
      <c r="C35" s="86"/>
      <c r="D35" s="86"/>
      <c r="E35" s="86"/>
      <c r="F35" s="41" t="e">
        <f>VLOOKUP(C35,'Règles du jeu'!$A$2:$B$6,2,)</f>
        <v>#N/A</v>
      </c>
    </row>
    <row r="36" spans="1:6" ht="30.75" customHeight="1" x14ac:dyDescent="0.3">
      <c r="A36" s="82">
        <v>57</v>
      </c>
      <c r="B36" s="110" t="s">
        <v>267</v>
      </c>
      <c r="C36" s="86"/>
      <c r="D36" s="86"/>
      <c r="E36" s="86"/>
      <c r="F36" s="41" t="e">
        <f>VLOOKUP(C36,'Règles du jeu'!$A$2:$B$6,2,)</f>
        <v>#N/A</v>
      </c>
    </row>
    <row r="37" spans="1:6" ht="30.75" customHeight="1" x14ac:dyDescent="0.3">
      <c r="A37" s="82">
        <v>58</v>
      </c>
      <c r="B37" s="110" t="s">
        <v>268</v>
      </c>
      <c r="C37" s="86"/>
      <c r="D37" s="86"/>
      <c r="E37" s="86"/>
      <c r="F37" s="41" t="e">
        <f>VLOOKUP(C37,'Règles du jeu'!$A$2:$B$6,2,)</f>
        <v>#N/A</v>
      </c>
    </row>
    <row r="38" spans="1:6" ht="30.75" customHeight="1" x14ac:dyDescent="0.3">
      <c r="A38" s="82">
        <v>59</v>
      </c>
      <c r="B38" s="110" t="s">
        <v>265</v>
      </c>
      <c r="C38" s="86"/>
      <c r="D38" s="86"/>
      <c r="E38" s="86"/>
      <c r="F38" s="41" t="e">
        <f>VLOOKUP(C38,'Règles du jeu'!$A$2:$B$6,2,)</f>
        <v>#N/A</v>
      </c>
    </row>
    <row r="39" spans="1:6" ht="30.75" customHeight="1" x14ac:dyDescent="0.3">
      <c r="A39" s="82">
        <v>60</v>
      </c>
      <c r="B39" s="110" t="s">
        <v>264</v>
      </c>
      <c r="C39" s="86"/>
      <c r="D39" s="86"/>
      <c r="E39" s="86"/>
      <c r="F39" s="41" t="e">
        <f>VLOOKUP(C39,'Règles du jeu'!$A$2:$B$6,2,)</f>
        <v>#N/A</v>
      </c>
    </row>
    <row r="41" spans="1:6" x14ac:dyDescent="0.3">
      <c r="A41" s="87"/>
      <c r="B41" s="88" t="s">
        <v>186</v>
      </c>
      <c r="C41" s="41"/>
      <c r="D41" s="41"/>
    </row>
    <row r="42" spans="1:6" x14ac:dyDescent="0.3">
      <c r="A42" s="87"/>
      <c r="B42" s="88" t="s">
        <v>170</v>
      </c>
      <c r="C42" s="41">
        <v>0</v>
      </c>
      <c r="D42" s="41"/>
    </row>
    <row r="43" spans="1:6" x14ac:dyDescent="0.3">
      <c r="A43" s="87"/>
      <c r="B43" s="88" t="s">
        <v>171</v>
      </c>
      <c r="C43" s="41">
        <v>1</v>
      </c>
      <c r="D43" s="41"/>
    </row>
    <row r="44" spans="1:6" x14ac:dyDescent="0.3">
      <c r="A44" s="87"/>
      <c r="B44" s="88" t="s">
        <v>172</v>
      </c>
      <c r="C44" s="41">
        <v>2</v>
      </c>
      <c r="D44" s="41"/>
    </row>
    <row r="45" spans="1:6" x14ac:dyDescent="0.3">
      <c r="A45" s="87"/>
      <c r="B45" s="88" t="s">
        <v>173</v>
      </c>
      <c r="C45" s="41">
        <v>3</v>
      </c>
      <c r="D45" s="41"/>
    </row>
    <row r="46" spans="1:6" x14ac:dyDescent="0.3">
      <c r="A46" s="87"/>
      <c r="B46" s="88" t="s">
        <v>174</v>
      </c>
      <c r="C46" s="41">
        <v>4</v>
      </c>
      <c r="D46" s="41"/>
    </row>
    <row r="47" spans="1:6" x14ac:dyDescent="0.3">
      <c r="A47" s="87"/>
      <c r="B47" s="88"/>
      <c r="C47" s="41"/>
      <c r="D47" s="41"/>
    </row>
    <row r="48" spans="1:6" x14ac:dyDescent="0.3">
      <c r="A48" s="87"/>
      <c r="B48" s="88" t="s">
        <v>187</v>
      </c>
      <c r="C48" s="41"/>
      <c r="D48" s="41"/>
    </row>
    <row r="49" spans="1:4" x14ac:dyDescent="0.3">
      <c r="A49" s="87"/>
      <c r="B49" s="88" t="s">
        <v>175</v>
      </c>
      <c r="C49" s="41"/>
      <c r="D49" s="41"/>
    </row>
    <row r="50" spans="1:4" x14ac:dyDescent="0.3">
      <c r="A50" s="87"/>
      <c r="B50" s="88" t="s">
        <v>176</v>
      </c>
      <c r="C50" s="41"/>
      <c r="D50" s="41"/>
    </row>
    <row r="51" spans="1:4" x14ac:dyDescent="0.3">
      <c r="A51" s="87"/>
      <c r="B51" s="88" t="s">
        <v>177</v>
      </c>
      <c r="C51" s="41"/>
      <c r="D51" s="41"/>
    </row>
    <row r="52" spans="1:4" x14ac:dyDescent="0.3">
      <c r="A52" s="87"/>
      <c r="B52" s="88" t="s">
        <v>178</v>
      </c>
      <c r="C52" s="41"/>
      <c r="D52" s="41"/>
    </row>
    <row r="53" spans="1:4" x14ac:dyDescent="0.3">
      <c r="A53" s="87"/>
      <c r="B53" s="88" t="s">
        <v>179</v>
      </c>
      <c r="C53" s="41"/>
      <c r="D53" s="41"/>
    </row>
    <row r="54" spans="1:4" x14ac:dyDescent="0.3">
      <c r="A54" s="87"/>
      <c r="B54" s="88" t="s">
        <v>180</v>
      </c>
      <c r="C54" s="41"/>
      <c r="D54" s="41"/>
    </row>
    <row r="55" spans="1:4" x14ac:dyDescent="0.3">
      <c r="A55" s="87"/>
      <c r="B55" s="88" t="s">
        <v>181</v>
      </c>
      <c r="C55" s="41"/>
      <c r="D55" s="41"/>
    </row>
    <row r="56" spans="1:4" x14ac:dyDescent="0.3">
      <c r="A56" s="87"/>
      <c r="B56" s="88" t="s">
        <v>182</v>
      </c>
      <c r="C56" s="41"/>
      <c r="D56" s="41"/>
    </row>
    <row r="57" spans="1:4" x14ac:dyDescent="0.3">
      <c r="A57" s="87"/>
      <c r="B57" s="88" t="s">
        <v>183</v>
      </c>
      <c r="C57" s="41"/>
      <c r="D57" s="41"/>
    </row>
    <row r="58" spans="1:4" x14ac:dyDescent="0.3">
      <c r="A58" s="87"/>
      <c r="B58" s="88" t="s">
        <v>184</v>
      </c>
      <c r="C58" s="41"/>
      <c r="D58" s="41"/>
    </row>
    <row r="59" spans="1:4" x14ac:dyDescent="0.3">
      <c r="A59" s="87"/>
      <c r="B59" s="88" t="s">
        <v>185</v>
      </c>
      <c r="C59" s="41"/>
      <c r="D59" s="41"/>
    </row>
    <row r="60" spans="1:4" x14ac:dyDescent="0.3">
      <c r="A60" s="87"/>
      <c r="B60" s="41"/>
      <c r="C60" s="41"/>
      <c r="D60" s="41"/>
    </row>
    <row r="61" spans="1:4" x14ac:dyDescent="0.3">
      <c r="A61" s="87"/>
      <c r="B61" s="41"/>
      <c r="C61" s="41"/>
      <c r="D61" s="41"/>
    </row>
    <row r="62" spans="1:4" x14ac:dyDescent="0.3">
      <c r="A62" s="87"/>
      <c r="B62" s="41"/>
      <c r="C62" s="41"/>
      <c r="D62" s="41"/>
    </row>
    <row r="63" spans="1:4" x14ac:dyDescent="0.3">
      <c r="A63" s="87"/>
      <c r="B63" s="41"/>
      <c r="C63" s="89">
        <v>3</v>
      </c>
      <c r="D63" s="41"/>
    </row>
    <row r="64" spans="1:4" x14ac:dyDescent="0.3">
      <c r="A64" s="87"/>
      <c r="B64" s="41"/>
      <c r="C64" s="89">
        <v>0</v>
      </c>
      <c r="D64" s="41"/>
    </row>
    <row r="65" spans="1:4" x14ac:dyDescent="0.3">
      <c r="A65" s="87"/>
      <c r="B65" s="41"/>
      <c r="C65" s="89">
        <v>2</v>
      </c>
      <c r="D65" s="41"/>
    </row>
    <row r="66" spans="1:4" x14ac:dyDescent="0.3">
      <c r="A66" s="87"/>
      <c r="B66" s="41"/>
      <c r="C66" s="89">
        <v>1</v>
      </c>
      <c r="D66" s="41"/>
    </row>
    <row r="67" spans="1:4" x14ac:dyDescent="0.3">
      <c r="B67" s="41"/>
    </row>
    <row r="68" spans="1:4" x14ac:dyDescent="0.3">
      <c r="B68" s="41"/>
    </row>
    <row r="69" spans="1:4" x14ac:dyDescent="0.3">
      <c r="B69" s="41"/>
      <c r="C69" s="92"/>
    </row>
    <row r="70" spans="1:4" x14ac:dyDescent="0.3">
      <c r="B70" s="41"/>
      <c r="C70" s="92"/>
    </row>
    <row r="71" spans="1:4" x14ac:dyDescent="0.3">
      <c r="B71" s="41"/>
      <c r="C71" s="92"/>
    </row>
    <row r="72" spans="1:4" x14ac:dyDescent="0.3">
      <c r="B72" s="41"/>
    </row>
    <row r="73" spans="1:4" x14ac:dyDescent="0.3">
      <c r="B73" s="41"/>
    </row>
    <row r="74" spans="1:4" x14ac:dyDescent="0.3">
      <c r="B74" s="41"/>
    </row>
    <row r="75" spans="1:4" x14ac:dyDescent="0.3">
      <c r="B75" s="41"/>
    </row>
    <row r="76" spans="1:4" x14ac:dyDescent="0.3">
      <c r="B76" s="41"/>
    </row>
    <row r="77" spans="1:4" x14ac:dyDescent="0.3">
      <c r="B77" s="41"/>
    </row>
    <row r="78" spans="1:4" x14ac:dyDescent="0.3">
      <c r="B78" s="41"/>
    </row>
    <row r="79" spans="1:4" x14ac:dyDescent="0.3">
      <c r="B79" s="41"/>
    </row>
    <row r="80" spans="1:4" x14ac:dyDescent="0.3">
      <c r="B80" s="41"/>
    </row>
    <row r="81" spans="2:2" x14ac:dyDescent="0.3">
      <c r="B81" s="41"/>
    </row>
    <row r="82" spans="2:2" x14ac:dyDescent="0.3">
      <c r="B82" s="41"/>
    </row>
    <row r="83" spans="2:2" x14ac:dyDescent="0.3">
      <c r="B83" s="41"/>
    </row>
    <row r="84" spans="2:2" x14ac:dyDescent="0.3">
      <c r="B84" s="41"/>
    </row>
    <row r="85" spans="2:2" x14ac:dyDescent="0.3">
      <c r="B85" s="41"/>
    </row>
    <row r="86" spans="2:2" x14ac:dyDescent="0.3">
      <c r="B86" s="41"/>
    </row>
    <row r="87" spans="2:2" x14ac:dyDescent="0.3">
      <c r="B87" s="41"/>
    </row>
    <row r="88" spans="2:2" x14ac:dyDescent="0.3">
      <c r="B88" s="41"/>
    </row>
    <row r="89" spans="2:2" x14ac:dyDescent="0.3">
      <c r="B89" s="41"/>
    </row>
  </sheetData>
  <mergeCells count="1">
    <mergeCell ref="C1:E1"/>
  </mergeCells>
  <dataValidations count="2">
    <dataValidation type="list" allowBlank="1" showInputMessage="1" showErrorMessage="1" sqref="E3:E4" xr:uid="{00000000-0002-0000-0600-000000000000}">
      <formula1>pertinence</formula1>
    </dataValidation>
    <dataValidation type="list" allowBlank="1" showInputMessage="1" showErrorMessage="1" sqref="D3:D4" xr:uid="{00000000-0002-0000-0600-000001000000}">
      <formula1>sentiment</formula1>
    </dataValidation>
  </dataValidations>
  <printOptions horizontalCentered="1" verticalCentered="1"/>
  <pageMargins left="5.0000000000000001E-3" right="0.31496062992125984" top="5.5E-2" bottom="0.74803149606299213" header="0.31496062992125984" footer="0.31496062992125984"/>
  <pageSetup paperSize="8" scale="48" orientation="portrait" r:id="rId1"/>
  <headerFooter>
    <oddHeader>&amp;R&amp;D</oddHeader>
    <oddFooter>&amp;L&amp;G&amp;CVersion janvier 2019 du référentiel 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AD441A-B78C-49BA-8153-2EBE2FEEAE09}">
          <x14:formula1>
            <xm:f>'Règles du jeu'!$A$2:$A$6</xm:f>
          </x14:formula1>
          <xm:sqref>C5:C9 C23:C27 C29:C33 C11:C15 C17:C21 C35:C39</xm:sqref>
        </x14:dataValidation>
        <x14:dataValidation type="list" allowBlank="1" showInputMessage="1" showErrorMessage="1" xr:uid="{357D511E-38ED-40B6-8394-D47074129E61}">
          <x14:formula1>
            <xm:f>'Règles du jeu'!$A$17:$A$28</xm:f>
          </x14:formula1>
          <xm:sqref>D5:D9 D11:D15 D17:D21 D23:D27 D29:D33 D35:D39</xm:sqref>
        </x14:dataValidation>
        <x14:dataValidation type="list" allowBlank="1" showInputMessage="1" showErrorMessage="1" xr:uid="{C79835AC-9A8E-4A8F-90E6-2B98321CECC9}">
          <x14:formula1>
            <xm:f>'Règles du jeu'!$A$10:$A$13</xm:f>
          </x14:formula1>
          <xm:sqref>E5:E9 E11:E15 E17:E21 E23:E27 E29:E33 E35:E39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outlinePr showOutlineSymbols="0"/>
    <pageSetUpPr fitToPage="1"/>
  </sheetPr>
  <dimension ref="A1:G83"/>
  <sheetViews>
    <sheetView showGridLines="0" showRowColHeaders="0" showOutlineSymbols="0" zoomScaleNormal="100" workbookViewId="0"/>
  </sheetViews>
  <sheetFormatPr baseColWidth="10" defaultRowHeight="12.5" x14ac:dyDescent="0.25"/>
  <cols>
    <col min="1" max="1" width="11.453125" style="1"/>
    <col min="2" max="2" width="95.1796875" style="2" customWidth="1"/>
    <col min="3" max="3" width="11.453125" bestFit="1" customWidth="1"/>
    <col min="4" max="4" width="11.81640625" customWidth="1"/>
    <col min="5" max="5" width="13.81640625" customWidth="1"/>
    <col min="6" max="6" width="11.1796875" customWidth="1"/>
  </cols>
  <sheetData>
    <row r="1" spans="1:7" ht="41.25" customHeight="1" thickBot="1" x14ac:dyDescent="0.3">
      <c r="A1" s="103"/>
      <c r="B1" s="102" t="s">
        <v>294</v>
      </c>
      <c r="C1" s="104"/>
      <c r="D1" s="40" t="s">
        <v>114</v>
      </c>
      <c r="E1" s="40" t="s">
        <v>112</v>
      </c>
      <c r="F1" s="40" t="s">
        <v>113</v>
      </c>
      <c r="G1" s="5"/>
    </row>
    <row r="2" spans="1:7" ht="19" thickBot="1" x14ac:dyDescent="0.5">
      <c r="A2" s="8" t="s">
        <v>168</v>
      </c>
      <c r="B2" s="69" t="s">
        <v>1</v>
      </c>
      <c r="C2" s="29" t="s">
        <v>229</v>
      </c>
      <c r="D2" s="39">
        <f>COUNTIF(C3:C18,D1)</f>
        <v>0</v>
      </c>
      <c r="E2" s="39">
        <f>COUNTIF(C3:C18,E1)</f>
        <v>0</v>
      </c>
      <c r="F2" s="39">
        <f>COUNTIF(C3:C18,F1)</f>
        <v>0</v>
      </c>
    </row>
    <row r="3" spans="1:7" ht="28.4" customHeight="1" x14ac:dyDescent="0.25">
      <c r="A3" s="34">
        <v>71</v>
      </c>
      <c r="B3" s="153" t="s">
        <v>10</v>
      </c>
      <c r="C3" s="71"/>
      <c r="D3" s="39"/>
      <c r="E3" s="39"/>
      <c r="F3" s="39"/>
    </row>
    <row r="4" spans="1:7" ht="28.4" customHeight="1" x14ac:dyDescent="0.25">
      <c r="A4" s="34">
        <v>72</v>
      </c>
      <c r="B4" s="153" t="s">
        <v>189</v>
      </c>
      <c r="C4" s="54"/>
      <c r="D4" s="39"/>
      <c r="E4" s="39"/>
      <c r="F4" s="39"/>
    </row>
    <row r="5" spans="1:7" ht="28.4" customHeight="1" x14ac:dyDescent="0.25">
      <c r="A5" s="34">
        <v>73</v>
      </c>
      <c r="B5" s="154" t="s">
        <v>11</v>
      </c>
      <c r="C5" s="54"/>
      <c r="D5" s="39"/>
      <c r="E5" s="39"/>
      <c r="F5" s="39"/>
    </row>
    <row r="6" spans="1:7" ht="28.4" customHeight="1" x14ac:dyDescent="0.25">
      <c r="A6" s="34">
        <v>74</v>
      </c>
      <c r="B6" s="154" t="s">
        <v>97</v>
      </c>
      <c r="C6" s="54"/>
      <c r="D6" s="39"/>
      <c r="E6" s="39"/>
      <c r="F6" s="39"/>
    </row>
    <row r="7" spans="1:7" ht="28.4" customHeight="1" x14ac:dyDescent="0.25">
      <c r="A7" s="34">
        <v>75</v>
      </c>
      <c r="B7" s="154" t="s">
        <v>98</v>
      </c>
      <c r="C7" s="54"/>
      <c r="D7" s="39"/>
      <c r="E7" s="39"/>
      <c r="F7" s="39"/>
    </row>
    <row r="8" spans="1:7" ht="28.4" customHeight="1" x14ac:dyDescent="0.25">
      <c r="A8" s="34">
        <v>76</v>
      </c>
      <c r="B8" s="154" t="s">
        <v>96</v>
      </c>
      <c r="C8" s="54"/>
      <c r="D8" s="39"/>
      <c r="E8" s="39"/>
      <c r="F8" s="39"/>
    </row>
    <row r="9" spans="1:7" ht="28.4" customHeight="1" x14ac:dyDescent="0.25">
      <c r="A9" s="34">
        <v>77</v>
      </c>
      <c r="B9" s="154" t="s">
        <v>226</v>
      </c>
      <c r="C9" s="54"/>
      <c r="D9" s="39"/>
      <c r="E9" s="39"/>
      <c r="F9" s="39"/>
    </row>
    <row r="10" spans="1:7" ht="28.4" customHeight="1" x14ac:dyDescent="0.25">
      <c r="A10" s="34">
        <v>78</v>
      </c>
      <c r="B10" s="154" t="s">
        <v>115</v>
      </c>
      <c r="C10" s="54"/>
      <c r="D10" s="39"/>
      <c r="E10" s="39"/>
      <c r="F10" s="39"/>
    </row>
    <row r="11" spans="1:7" ht="28.4" customHeight="1" x14ac:dyDescent="0.25">
      <c r="A11" s="34">
        <v>79</v>
      </c>
      <c r="B11" s="160" t="s">
        <v>4</v>
      </c>
      <c r="C11" s="54"/>
      <c r="D11" s="39"/>
      <c r="E11" s="39"/>
      <c r="F11" s="39"/>
    </row>
    <row r="12" spans="1:7" ht="28.4" customHeight="1" x14ac:dyDescent="0.25">
      <c r="A12" s="34">
        <v>80</v>
      </c>
      <c r="B12" s="154" t="s">
        <v>99</v>
      </c>
      <c r="C12" s="54"/>
      <c r="D12" s="39"/>
      <c r="E12" s="39"/>
      <c r="F12" s="39"/>
    </row>
    <row r="13" spans="1:7" ht="28.4" customHeight="1" x14ac:dyDescent="0.25">
      <c r="A13" s="34">
        <v>81</v>
      </c>
      <c r="B13" s="154" t="s">
        <v>95</v>
      </c>
      <c r="C13" s="54"/>
      <c r="D13" s="39"/>
      <c r="E13" s="39"/>
      <c r="F13" s="39"/>
    </row>
    <row r="14" spans="1:7" ht="28.4" customHeight="1" x14ac:dyDescent="0.25">
      <c r="A14" s="34">
        <v>82</v>
      </c>
      <c r="B14" s="160" t="s">
        <v>43</v>
      </c>
      <c r="C14" s="54"/>
      <c r="D14" s="39"/>
      <c r="E14" s="39"/>
      <c r="F14" s="39"/>
    </row>
    <row r="15" spans="1:7" ht="28.4" customHeight="1" x14ac:dyDescent="0.25">
      <c r="A15" s="34">
        <v>83</v>
      </c>
      <c r="B15" s="155" t="s">
        <v>357</v>
      </c>
      <c r="C15" s="54"/>
      <c r="D15" s="39"/>
      <c r="E15" s="39"/>
      <c r="F15" s="39"/>
    </row>
    <row r="16" spans="1:7" ht="28.4" customHeight="1" x14ac:dyDescent="0.25">
      <c r="A16" s="34">
        <v>84</v>
      </c>
      <c r="B16" s="161" t="s">
        <v>213</v>
      </c>
      <c r="C16" s="54"/>
      <c r="D16" s="39"/>
      <c r="E16" s="39"/>
      <c r="F16" s="39"/>
    </row>
    <row r="17" spans="1:6" ht="28.4" customHeight="1" x14ac:dyDescent="0.25">
      <c r="A17" s="34">
        <v>85</v>
      </c>
      <c r="B17" s="162"/>
      <c r="C17" s="54"/>
      <c r="D17" s="39"/>
      <c r="E17" s="39"/>
      <c r="F17" s="39"/>
    </row>
    <row r="18" spans="1:6" ht="28.4" customHeight="1" thickBot="1" x14ac:dyDescent="0.3">
      <c r="A18" s="36">
        <v>86</v>
      </c>
      <c r="B18" s="163"/>
      <c r="C18" s="79"/>
      <c r="D18" s="39"/>
      <c r="E18" s="39"/>
      <c r="F18" s="39"/>
    </row>
    <row r="19" spans="1:6" ht="19" thickBot="1" x14ac:dyDescent="0.3">
      <c r="A19" s="72" t="s">
        <v>168</v>
      </c>
      <c r="B19" s="68" t="s">
        <v>0</v>
      </c>
      <c r="C19" s="29" t="s">
        <v>229</v>
      </c>
      <c r="D19" s="39">
        <f>COUNTIF(C20:C37,D1)</f>
        <v>0</v>
      </c>
      <c r="E19" s="39">
        <f>COUNTIF(C20:C37,E1)</f>
        <v>0</v>
      </c>
      <c r="F19" s="39">
        <f>COUNTIF(C20:C37,F1)</f>
        <v>0</v>
      </c>
    </row>
    <row r="20" spans="1:6" ht="28.4" customHeight="1" x14ac:dyDescent="0.25">
      <c r="A20" s="33">
        <v>87</v>
      </c>
      <c r="B20" s="153" t="s">
        <v>118</v>
      </c>
      <c r="C20" s="165"/>
      <c r="D20" s="39"/>
      <c r="E20" s="39"/>
      <c r="F20" s="39"/>
    </row>
    <row r="21" spans="1:6" ht="28.4" customHeight="1" x14ac:dyDescent="0.25">
      <c r="A21" s="34">
        <v>88</v>
      </c>
      <c r="B21" s="154" t="s">
        <v>119</v>
      </c>
      <c r="C21" s="54"/>
      <c r="D21" s="39"/>
      <c r="E21" s="39"/>
      <c r="F21" s="39"/>
    </row>
    <row r="22" spans="1:6" ht="28.4" customHeight="1" x14ac:dyDescent="0.25">
      <c r="A22" s="34">
        <v>89</v>
      </c>
      <c r="B22" s="154" t="s">
        <v>120</v>
      </c>
      <c r="C22" s="54"/>
      <c r="D22" s="39"/>
      <c r="E22" s="39"/>
      <c r="F22" s="39"/>
    </row>
    <row r="23" spans="1:6" ht="28.4" customHeight="1" x14ac:dyDescent="0.25">
      <c r="A23" s="34">
        <v>90</v>
      </c>
      <c r="B23" s="154" t="s">
        <v>121</v>
      </c>
      <c r="C23" s="54"/>
      <c r="D23" s="39"/>
      <c r="E23" s="39"/>
      <c r="F23" s="39"/>
    </row>
    <row r="24" spans="1:6" ht="28.4" customHeight="1" x14ac:dyDescent="0.25">
      <c r="A24" s="34">
        <v>91</v>
      </c>
      <c r="B24" s="154" t="s">
        <v>122</v>
      </c>
      <c r="C24" s="54"/>
      <c r="D24" s="39"/>
      <c r="E24" s="39"/>
      <c r="F24" s="39"/>
    </row>
    <row r="25" spans="1:6" ht="28.4" customHeight="1" x14ac:dyDescent="0.25">
      <c r="A25" s="34">
        <v>92</v>
      </c>
      <c r="B25" s="154" t="s">
        <v>123</v>
      </c>
      <c r="C25" s="54"/>
      <c r="D25" s="39"/>
      <c r="E25" s="39"/>
      <c r="F25" s="39"/>
    </row>
    <row r="26" spans="1:6" ht="28.4" customHeight="1" x14ac:dyDescent="0.25">
      <c r="A26" s="34">
        <v>93</v>
      </c>
      <c r="B26" s="154" t="s">
        <v>124</v>
      </c>
      <c r="C26" s="54"/>
      <c r="D26" s="39"/>
      <c r="E26" s="39"/>
      <c r="F26" s="39"/>
    </row>
    <row r="27" spans="1:6" ht="28.4" customHeight="1" x14ac:dyDescent="0.25">
      <c r="A27" s="34">
        <v>94</v>
      </c>
      <c r="B27" s="154" t="s">
        <v>125</v>
      </c>
      <c r="C27" s="54"/>
      <c r="D27" s="39"/>
      <c r="E27" s="39"/>
      <c r="F27" s="39"/>
    </row>
    <row r="28" spans="1:6" ht="28.4" customHeight="1" x14ac:dyDescent="0.25">
      <c r="A28" s="34">
        <v>95</v>
      </c>
      <c r="B28" s="154" t="s">
        <v>126</v>
      </c>
      <c r="C28" s="166"/>
      <c r="D28" s="39"/>
      <c r="E28" s="39"/>
      <c r="F28" s="39"/>
    </row>
    <row r="29" spans="1:6" ht="28.4" customHeight="1" x14ac:dyDescent="0.25">
      <c r="A29" s="34">
        <v>96</v>
      </c>
      <c r="B29" s="154" t="s">
        <v>127</v>
      </c>
      <c r="C29" s="166"/>
      <c r="D29" s="39"/>
      <c r="E29" s="39"/>
      <c r="F29" s="39"/>
    </row>
    <row r="30" spans="1:6" ht="28.4" customHeight="1" x14ac:dyDescent="0.25">
      <c r="A30" s="34">
        <v>97</v>
      </c>
      <c r="B30" s="154" t="s">
        <v>128</v>
      </c>
      <c r="C30" s="166"/>
      <c r="D30" s="39"/>
      <c r="E30" s="39"/>
      <c r="F30" s="39"/>
    </row>
    <row r="31" spans="1:6" ht="28.4" customHeight="1" x14ac:dyDescent="0.25">
      <c r="A31" s="34">
        <v>98</v>
      </c>
      <c r="B31" s="154" t="s">
        <v>129</v>
      </c>
      <c r="C31" s="166"/>
      <c r="D31" s="39"/>
      <c r="E31" s="39"/>
      <c r="F31" s="39"/>
    </row>
    <row r="32" spans="1:6" ht="28.4" customHeight="1" x14ac:dyDescent="0.25">
      <c r="A32" s="34">
        <v>99</v>
      </c>
      <c r="B32" s="159" t="s">
        <v>116</v>
      </c>
      <c r="C32" s="166"/>
      <c r="D32" s="39"/>
      <c r="E32" s="39"/>
      <c r="F32" s="39"/>
    </row>
    <row r="33" spans="1:6" ht="28.4" customHeight="1" x14ac:dyDescent="0.25">
      <c r="A33" s="34">
        <v>100</v>
      </c>
      <c r="B33" s="154" t="s">
        <v>117</v>
      </c>
      <c r="C33" s="166"/>
      <c r="D33" s="39"/>
      <c r="E33" s="39"/>
      <c r="F33" s="39"/>
    </row>
    <row r="34" spans="1:6" ht="13" x14ac:dyDescent="0.25">
      <c r="A34" s="34">
        <v>101</v>
      </c>
      <c r="B34" s="154"/>
      <c r="C34" s="54"/>
      <c r="D34" s="39"/>
      <c r="E34" s="39"/>
      <c r="F34" s="39"/>
    </row>
    <row r="35" spans="1:6" ht="13" x14ac:dyDescent="0.25">
      <c r="A35" s="34">
        <v>102</v>
      </c>
      <c r="B35" s="154"/>
      <c r="C35" s="54"/>
      <c r="D35" s="39"/>
      <c r="E35" s="39"/>
      <c r="F35" s="39"/>
    </row>
    <row r="36" spans="1:6" ht="13" x14ac:dyDescent="0.25">
      <c r="A36" s="34">
        <v>103</v>
      </c>
      <c r="B36" s="154"/>
      <c r="C36" s="54"/>
      <c r="D36" s="39"/>
      <c r="E36" s="39"/>
      <c r="F36" s="39"/>
    </row>
    <row r="37" spans="1:6" ht="13" thickBot="1" x14ac:dyDescent="0.3">
      <c r="A37" s="36">
        <v>104</v>
      </c>
      <c r="B37" s="158"/>
      <c r="C37" s="79"/>
      <c r="D37" s="39"/>
      <c r="E37" s="39"/>
      <c r="F37" s="39"/>
    </row>
    <row r="38" spans="1:6" ht="19" thickBot="1" x14ac:dyDescent="0.3">
      <c r="A38" s="72" t="s">
        <v>168</v>
      </c>
      <c r="B38" s="68" t="s">
        <v>2</v>
      </c>
      <c r="C38" s="29" t="s">
        <v>229</v>
      </c>
      <c r="D38" s="39">
        <f>COUNTIF(C39:C54,D1)</f>
        <v>0</v>
      </c>
      <c r="E38" s="39">
        <f>COUNTIF(C39:C54,E1)</f>
        <v>0</v>
      </c>
      <c r="F38" s="39">
        <f>COUNTIF(C39:C54,F1)</f>
        <v>0</v>
      </c>
    </row>
    <row r="39" spans="1:6" ht="28.4" customHeight="1" x14ac:dyDescent="0.25">
      <c r="A39" s="64">
        <v>105</v>
      </c>
      <c r="B39" s="153" t="s">
        <v>130</v>
      </c>
      <c r="C39" s="165"/>
      <c r="D39" s="39"/>
      <c r="E39" s="39"/>
      <c r="F39" s="39"/>
    </row>
    <row r="40" spans="1:6" ht="28.4" customHeight="1" x14ac:dyDescent="0.25">
      <c r="A40" s="34">
        <v>106</v>
      </c>
      <c r="B40" s="154" t="s">
        <v>131</v>
      </c>
      <c r="C40" s="165"/>
      <c r="D40" s="39"/>
      <c r="E40" s="39"/>
      <c r="F40" s="39"/>
    </row>
    <row r="41" spans="1:6" ht="28.4" customHeight="1" x14ac:dyDescent="0.25">
      <c r="A41" s="34">
        <v>107</v>
      </c>
      <c r="B41" s="154" t="s">
        <v>132</v>
      </c>
      <c r="C41" s="165"/>
      <c r="D41" s="39"/>
      <c r="E41" s="39"/>
      <c r="F41" s="39"/>
    </row>
    <row r="42" spans="1:6" ht="28.4" customHeight="1" x14ac:dyDescent="0.25">
      <c r="A42" s="34">
        <v>108</v>
      </c>
      <c r="B42" s="154" t="s">
        <v>133</v>
      </c>
      <c r="C42" s="165"/>
      <c r="D42" s="39"/>
      <c r="E42" s="39"/>
      <c r="F42" s="39"/>
    </row>
    <row r="43" spans="1:6" ht="28.4" customHeight="1" x14ac:dyDescent="0.25">
      <c r="A43" s="34">
        <v>109</v>
      </c>
      <c r="B43" s="154" t="s">
        <v>134</v>
      </c>
      <c r="C43" s="165"/>
      <c r="D43" s="39"/>
      <c r="E43" s="39"/>
      <c r="F43" s="39"/>
    </row>
    <row r="44" spans="1:6" ht="28.4" customHeight="1" x14ac:dyDescent="0.25">
      <c r="A44" s="34">
        <v>110</v>
      </c>
      <c r="B44" s="154" t="s">
        <v>14</v>
      </c>
      <c r="C44" s="165"/>
      <c r="D44" s="39"/>
      <c r="E44" s="39"/>
      <c r="F44" s="39"/>
    </row>
    <row r="45" spans="1:6" ht="28.4" customHeight="1" x14ac:dyDescent="0.25">
      <c r="A45" s="34">
        <v>111</v>
      </c>
      <c r="B45" s="154" t="s">
        <v>135</v>
      </c>
      <c r="C45" s="165"/>
      <c r="D45" s="39"/>
      <c r="E45" s="39"/>
      <c r="F45" s="39"/>
    </row>
    <row r="46" spans="1:6" ht="28.4" customHeight="1" x14ac:dyDescent="0.25">
      <c r="A46" s="34">
        <v>112</v>
      </c>
      <c r="B46" s="154" t="s">
        <v>136</v>
      </c>
      <c r="C46" s="165"/>
      <c r="D46" s="39"/>
      <c r="E46" s="39"/>
      <c r="F46" s="39"/>
    </row>
    <row r="47" spans="1:6" ht="28.4" customHeight="1" x14ac:dyDescent="0.25">
      <c r="A47" s="34">
        <v>113</v>
      </c>
      <c r="B47" s="154" t="s">
        <v>137</v>
      </c>
      <c r="C47" s="165"/>
      <c r="D47" s="39"/>
      <c r="E47" s="39"/>
      <c r="F47" s="39"/>
    </row>
    <row r="48" spans="1:6" ht="28.4" customHeight="1" x14ac:dyDescent="0.25">
      <c r="A48" s="34">
        <v>114</v>
      </c>
      <c r="B48" s="154" t="s">
        <v>138</v>
      </c>
      <c r="C48" s="54"/>
      <c r="D48" s="39"/>
      <c r="E48" s="39"/>
      <c r="F48" s="39"/>
    </row>
    <row r="49" spans="1:6" ht="28.4" customHeight="1" x14ac:dyDescent="0.25">
      <c r="A49" s="34">
        <v>115</v>
      </c>
      <c r="B49" s="154" t="s">
        <v>13</v>
      </c>
      <c r="C49" s="54"/>
      <c r="D49" s="39"/>
      <c r="E49" s="39"/>
      <c r="F49" s="39"/>
    </row>
    <row r="50" spans="1:6" ht="28.4" customHeight="1" x14ac:dyDescent="0.25">
      <c r="A50" s="34">
        <v>116</v>
      </c>
      <c r="B50" s="154" t="s">
        <v>139</v>
      </c>
      <c r="C50" s="54"/>
      <c r="D50" s="39"/>
      <c r="E50" s="39"/>
      <c r="F50" s="39"/>
    </row>
    <row r="51" spans="1:6" ht="28.4" customHeight="1" x14ac:dyDescent="0.25">
      <c r="A51" s="34">
        <v>117</v>
      </c>
      <c r="B51" s="154" t="s">
        <v>15</v>
      </c>
      <c r="C51" s="54"/>
      <c r="D51" s="39"/>
      <c r="E51" s="39"/>
      <c r="F51" s="39"/>
    </row>
    <row r="52" spans="1:6" ht="28.4" customHeight="1" x14ac:dyDescent="0.25">
      <c r="A52" s="34">
        <v>118</v>
      </c>
      <c r="B52" s="154" t="s">
        <v>12</v>
      </c>
      <c r="C52" s="54"/>
      <c r="D52" s="39"/>
      <c r="E52" s="39"/>
      <c r="F52" s="39"/>
    </row>
    <row r="53" spans="1:6" ht="28.4" customHeight="1" x14ac:dyDescent="0.25">
      <c r="A53" s="34">
        <v>119</v>
      </c>
      <c r="B53" s="157"/>
      <c r="C53" s="54"/>
      <c r="D53" s="39"/>
      <c r="E53" s="39"/>
      <c r="F53" s="39"/>
    </row>
    <row r="54" spans="1:6" ht="28.4" customHeight="1" thickBot="1" x14ac:dyDescent="0.3">
      <c r="A54" s="36">
        <v>120</v>
      </c>
      <c r="B54" s="158"/>
      <c r="C54" s="79"/>
      <c r="D54" s="39"/>
      <c r="E54" s="39"/>
      <c r="F54" s="39"/>
    </row>
    <row r="55" spans="1:6" ht="19" thickBot="1" x14ac:dyDescent="0.35">
      <c r="A55" s="72" t="s">
        <v>168</v>
      </c>
      <c r="B55" s="68" t="s">
        <v>92</v>
      </c>
      <c r="C55" s="29" t="s">
        <v>229</v>
      </c>
      <c r="D55" s="41">
        <f>COUNTIF(C56:C83,D1)</f>
        <v>0</v>
      </c>
      <c r="E55" s="39">
        <f>COUNTIF(C56:C83,E1)</f>
        <v>0</v>
      </c>
      <c r="F55" s="39">
        <f>COUNTIF(C56:C83,F1)</f>
        <v>0</v>
      </c>
    </row>
    <row r="56" spans="1:6" ht="28.4" customHeight="1" x14ac:dyDescent="0.3">
      <c r="A56" s="33">
        <v>121</v>
      </c>
      <c r="B56" s="153" t="s">
        <v>16</v>
      </c>
      <c r="C56" s="54"/>
      <c r="D56" s="42"/>
      <c r="E56" s="39"/>
      <c r="F56" s="39"/>
    </row>
    <row r="57" spans="1:6" ht="28.4" customHeight="1" x14ac:dyDescent="0.3">
      <c r="A57" s="34">
        <v>122</v>
      </c>
      <c r="B57" s="154" t="s">
        <v>70</v>
      </c>
      <c r="C57" s="54"/>
      <c r="D57" s="42"/>
      <c r="E57" s="39"/>
      <c r="F57" s="39"/>
    </row>
    <row r="58" spans="1:6" ht="28.4" customHeight="1" x14ac:dyDescent="0.3">
      <c r="A58" s="34">
        <v>123</v>
      </c>
      <c r="B58" s="154" t="s">
        <v>71</v>
      </c>
      <c r="C58" s="54"/>
      <c r="D58" s="42"/>
      <c r="E58" s="39"/>
      <c r="F58" s="39"/>
    </row>
    <row r="59" spans="1:6" ht="28.4" customHeight="1" x14ac:dyDescent="0.3">
      <c r="A59" s="34">
        <v>124</v>
      </c>
      <c r="B59" s="154" t="s">
        <v>17</v>
      </c>
      <c r="C59" s="54"/>
      <c r="D59" s="42"/>
      <c r="E59" s="39"/>
      <c r="F59" s="39"/>
    </row>
    <row r="60" spans="1:6" ht="28.4" customHeight="1" x14ac:dyDescent="0.3">
      <c r="A60" s="34">
        <v>125</v>
      </c>
      <c r="B60" s="154" t="s">
        <v>80</v>
      </c>
      <c r="C60" s="166"/>
      <c r="D60" s="42"/>
      <c r="E60" s="39"/>
      <c r="F60" s="39"/>
    </row>
    <row r="61" spans="1:6" ht="28.4" customHeight="1" x14ac:dyDescent="0.3">
      <c r="A61" s="34">
        <v>126</v>
      </c>
      <c r="B61" s="154" t="s">
        <v>18</v>
      </c>
      <c r="C61" s="166"/>
      <c r="D61" s="42"/>
      <c r="E61" s="39"/>
      <c r="F61" s="39"/>
    </row>
    <row r="62" spans="1:6" ht="28.4" customHeight="1" x14ac:dyDescent="0.3">
      <c r="A62" s="34">
        <v>127</v>
      </c>
      <c r="B62" s="154" t="s">
        <v>5</v>
      </c>
      <c r="C62" s="166"/>
      <c r="D62" s="42"/>
      <c r="E62" s="39"/>
      <c r="F62" s="39"/>
    </row>
    <row r="63" spans="1:6" ht="28.4" customHeight="1" x14ac:dyDescent="0.3">
      <c r="A63" s="34">
        <v>128</v>
      </c>
      <c r="B63" s="154" t="s">
        <v>19</v>
      </c>
      <c r="C63" s="166"/>
      <c r="D63" s="42"/>
      <c r="E63" s="39"/>
      <c r="F63" s="39"/>
    </row>
    <row r="64" spans="1:6" ht="28.4" customHeight="1" x14ac:dyDescent="0.3">
      <c r="A64" s="34">
        <v>129</v>
      </c>
      <c r="B64" s="154" t="s">
        <v>6</v>
      </c>
      <c r="C64" s="166"/>
      <c r="D64" s="42"/>
      <c r="E64" s="39"/>
      <c r="F64" s="39"/>
    </row>
    <row r="65" spans="1:6" ht="28.4" customHeight="1" x14ac:dyDescent="0.3">
      <c r="A65" s="34">
        <v>130</v>
      </c>
      <c r="B65" s="154" t="s">
        <v>20</v>
      </c>
      <c r="C65" s="166"/>
      <c r="D65" s="42"/>
      <c r="E65" s="39"/>
      <c r="F65" s="39"/>
    </row>
    <row r="66" spans="1:6" ht="28.4" customHeight="1" x14ac:dyDescent="0.3">
      <c r="A66" s="34">
        <v>131</v>
      </c>
      <c r="B66" s="154" t="s">
        <v>7</v>
      </c>
      <c r="C66" s="166"/>
      <c r="D66" s="42"/>
      <c r="E66" s="39"/>
      <c r="F66" s="39"/>
    </row>
    <row r="67" spans="1:6" ht="28.4" customHeight="1" x14ac:dyDescent="0.3">
      <c r="A67" s="34">
        <v>132</v>
      </c>
      <c r="B67" s="154" t="s">
        <v>21</v>
      </c>
      <c r="C67" s="166"/>
      <c r="D67" s="42"/>
      <c r="E67" s="39"/>
      <c r="F67" s="39"/>
    </row>
    <row r="68" spans="1:6" ht="28.4" customHeight="1" x14ac:dyDescent="0.3">
      <c r="A68" s="34">
        <v>133</v>
      </c>
      <c r="B68" s="154" t="s">
        <v>72</v>
      </c>
      <c r="C68" s="166"/>
      <c r="D68" s="42"/>
      <c r="E68" s="39"/>
      <c r="F68" s="39"/>
    </row>
    <row r="69" spans="1:6" ht="28.4" customHeight="1" x14ac:dyDescent="0.3">
      <c r="A69" s="34">
        <v>134</v>
      </c>
      <c r="B69" s="154" t="s">
        <v>22</v>
      </c>
      <c r="C69" s="166"/>
      <c r="D69" s="42"/>
      <c r="E69" s="39"/>
      <c r="F69" s="39"/>
    </row>
    <row r="70" spans="1:6" ht="28.4" customHeight="1" x14ac:dyDescent="0.3">
      <c r="A70" s="34">
        <v>135</v>
      </c>
      <c r="B70" s="154" t="s">
        <v>8</v>
      </c>
      <c r="C70" s="166"/>
      <c r="D70" s="42"/>
      <c r="E70" s="39"/>
      <c r="F70" s="39"/>
    </row>
    <row r="71" spans="1:6" ht="28.4" customHeight="1" x14ac:dyDescent="0.3">
      <c r="A71" s="34">
        <v>136</v>
      </c>
      <c r="B71" s="154" t="s">
        <v>81</v>
      </c>
      <c r="C71" s="166"/>
      <c r="D71" s="42"/>
      <c r="E71" s="39"/>
      <c r="F71" s="39"/>
    </row>
    <row r="72" spans="1:6" ht="28.4" customHeight="1" x14ac:dyDescent="0.3">
      <c r="A72" s="34">
        <v>137</v>
      </c>
      <c r="B72" s="154" t="s">
        <v>23</v>
      </c>
      <c r="C72" s="166"/>
      <c r="D72" s="42"/>
      <c r="E72" s="39"/>
      <c r="F72" s="39"/>
    </row>
    <row r="73" spans="1:6" ht="28.4" customHeight="1" x14ac:dyDescent="0.3">
      <c r="A73" s="34">
        <v>138</v>
      </c>
      <c r="B73" s="154" t="s">
        <v>9</v>
      </c>
      <c r="C73" s="166"/>
      <c r="D73" s="42"/>
      <c r="E73" s="39"/>
      <c r="F73" s="39"/>
    </row>
    <row r="74" spans="1:6" ht="28.4" customHeight="1" x14ac:dyDescent="0.3">
      <c r="A74" s="34">
        <v>139</v>
      </c>
      <c r="B74" s="154" t="s">
        <v>24</v>
      </c>
      <c r="C74" s="166"/>
      <c r="D74" s="42"/>
      <c r="E74" s="39"/>
      <c r="F74" s="39"/>
    </row>
    <row r="75" spans="1:6" ht="28.4" customHeight="1" x14ac:dyDescent="0.3">
      <c r="A75" s="34">
        <v>140</v>
      </c>
      <c r="B75" s="154" t="s">
        <v>25</v>
      </c>
      <c r="C75" s="166"/>
      <c r="D75" s="42"/>
      <c r="E75" s="39"/>
      <c r="F75" s="39"/>
    </row>
    <row r="76" spans="1:6" ht="28.4" customHeight="1" x14ac:dyDescent="0.3">
      <c r="A76" s="34">
        <v>141</v>
      </c>
      <c r="B76" s="154" t="s">
        <v>26</v>
      </c>
      <c r="C76" s="166"/>
      <c r="D76" s="42"/>
      <c r="E76" s="39"/>
      <c r="F76" s="39"/>
    </row>
    <row r="77" spans="1:6" ht="28.4" customHeight="1" x14ac:dyDescent="0.3">
      <c r="A77" s="34">
        <v>142</v>
      </c>
      <c r="B77" s="154" t="s">
        <v>140</v>
      </c>
      <c r="C77" s="166"/>
      <c r="D77" s="42"/>
      <c r="E77" s="39"/>
      <c r="F77" s="39"/>
    </row>
    <row r="78" spans="1:6" ht="28.4" customHeight="1" x14ac:dyDescent="0.3">
      <c r="A78" s="34">
        <v>143</v>
      </c>
      <c r="B78" s="154" t="s">
        <v>141</v>
      </c>
      <c r="C78" s="166"/>
      <c r="D78" s="4"/>
    </row>
    <row r="79" spans="1:6" ht="28.4" customHeight="1" x14ac:dyDescent="0.3">
      <c r="A79" s="34">
        <v>144</v>
      </c>
      <c r="B79" s="154" t="s">
        <v>73</v>
      </c>
      <c r="C79" s="166"/>
      <c r="D79" s="4"/>
    </row>
    <row r="80" spans="1:6" ht="28.4" customHeight="1" x14ac:dyDescent="0.3">
      <c r="A80" s="34">
        <v>145</v>
      </c>
      <c r="B80" s="154" t="s">
        <v>142</v>
      </c>
      <c r="C80" s="166"/>
      <c r="D80" s="4"/>
    </row>
    <row r="81" spans="1:3" ht="28.4" customHeight="1" x14ac:dyDescent="0.25">
      <c r="A81" s="35">
        <v>146</v>
      </c>
      <c r="B81" s="167" t="s">
        <v>358</v>
      </c>
      <c r="C81" s="166"/>
    </row>
    <row r="82" spans="1:3" ht="28.4" customHeight="1" x14ac:dyDescent="0.25">
      <c r="A82" s="35">
        <v>147</v>
      </c>
      <c r="B82" s="155"/>
      <c r="C82" s="54"/>
    </row>
    <row r="83" spans="1:3" ht="28.4" customHeight="1" x14ac:dyDescent="0.25">
      <c r="A83" s="70">
        <v>148</v>
      </c>
      <c r="B83" s="156"/>
      <c r="C83" s="54"/>
    </row>
  </sheetData>
  <conditionalFormatting sqref="C3:C83">
    <cfRule type="containsText" dxfId="1" priority="1" operator="containsText" text="Maitrisé">
      <formula>NOT(ISERROR(SEARCH("Maitrisé",C3)))</formula>
    </cfRule>
  </conditionalFormatting>
  <dataValidations count="1">
    <dataValidation type="list" allowBlank="1" showInputMessage="1" showErrorMessage="1" sqref="C3:C18 C20:C37 C39:C54 C56:C83" xr:uid="{00000000-0002-0000-0700-000000000000}">
      <formula1>$D$1:$F$1</formula1>
    </dataValidation>
  </dataValidations>
  <printOptions horizontalCentered="1" verticalCentered="1"/>
  <pageMargins left="3.0208333333333333E-3" right="0.31496062992125984" top="3.0208333333333333E-3" bottom="0.74803149606299213" header="0.31496062992125984" footer="0.31496062992125984"/>
  <pageSetup paperSize="9" scale="30" orientation="portrait" r:id="rId1"/>
  <headerFooter>
    <oddHeader>&amp;R&amp;D</oddHeader>
    <oddFooter>&amp;CVersion janvier 2019 du référentiel 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outlinePr showOutlineSymbols="0"/>
    <pageSetUpPr fitToPage="1"/>
  </sheetPr>
  <dimension ref="A1:H99"/>
  <sheetViews>
    <sheetView showGridLines="0" showRowColHeaders="0" showOutlineSymbols="0" topLeftCell="B1" zoomScaleNormal="100" workbookViewId="0">
      <pane ySplit="2" topLeftCell="A3" activePane="bottomLeft" state="frozen"/>
      <selection pane="bottomLeft" activeCell="B48" sqref="B48"/>
    </sheetView>
  </sheetViews>
  <sheetFormatPr baseColWidth="10" defaultColWidth="11.453125" defaultRowHeight="13" x14ac:dyDescent="0.3"/>
  <cols>
    <col min="1" max="1" width="9" style="101" customWidth="1"/>
    <col min="2" max="2" width="78" style="80" customWidth="1"/>
    <col min="3" max="3" width="21" style="96" bestFit="1" customWidth="1"/>
    <col min="4" max="4" width="15.81640625" style="96" customWidth="1"/>
    <col min="5" max="5" width="31.81640625" style="96" bestFit="1" customWidth="1"/>
    <col min="6" max="6" width="7.54296875" style="41" bestFit="1" customWidth="1"/>
    <col min="7" max="7" width="9.453125" style="41" bestFit="1" customWidth="1"/>
    <col min="8" max="8" width="9.81640625" style="41" bestFit="1" customWidth="1"/>
    <col min="9" max="16384" width="11.453125" style="81"/>
  </cols>
  <sheetData>
    <row r="1" spans="1:8" x14ac:dyDescent="0.3">
      <c r="A1" s="46"/>
      <c r="C1" s="172" t="s">
        <v>188</v>
      </c>
      <c r="D1" s="172"/>
      <c r="E1" s="172"/>
    </row>
    <row r="2" spans="1:8" ht="26.25" customHeight="1" x14ac:dyDescent="0.3">
      <c r="B2" s="137" t="s">
        <v>169</v>
      </c>
      <c r="C2" s="94" t="s">
        <v>194</v>
      </c>
      <c r="D2" s="106" t="s">
        <v>195</v>
      </c>
      <c r="E2" s="94" t="s">
        <v>196</v>
      </c>
      <c r="F2" s="83" t="s">
        <v>191</v>
      </c>
      <c r="G2" s="83" t="s">
        <v>192</v>
      </c>
      <c r="H2" s="83" t="s">
        <v>193</v>
      </c>
    </row>
    <row r="3" spans="1:8" ht="29" x14ac:dyDescent="0.3">
      <c r="A3" s="107"/>
      <c r="B3" s="134" t="s">
        <v>350</v>
      </c>
      <c r="C3" s="52"/>
      <c r="D3" s="108"/>
      <c r="E3" s="52"/>
      <c r="F3" s="41" t="str">
        <f t="shared" ref="F3:F4" si="0">IF(C3=$B$42,$C$42,IF(C3=$B$43,$C$43,IF(C3=$B$44,C$44,IF(C3=$B$45,$C$45,IF(C3=$B$46,$C$46,"")))))</f>
        <v/>
      </c>
    </row>
    <row r="4" spans="1:8" ht="25.5" customHeight="1" x14ac:dyDescent="0.3">
      <c r="A4" s="109"/>
      <c r="B4" s="135" t="s">
        <v>351</v>
      </c>
      <c r="C4" s="52"/>
      <c r="D4" s="108"/>
      <c r="E4" s="52"/>
      <c r="F4" s="41" t="str">
        <f t="shared" si="0"/>
        <v/>
      </c>
    </row>
    <row r="5" spans="1:8" ht="40" customHeight="1" x14ac:dyDescent="0.3">
      <c r="A5" s="101">
        <v>61</v>
      </c>
      <c r="B5" s="138" t="s">
        <v>310</v>
      </c>
      <c r="C5" s="52"/>
      <c r="D5" s="108"/>
      <c r="E5" s="52"/>
      <c r="F5" s="41" t="e">
        <f>VLOOKUP(C5,'Règles du jeu'!$A$2:$B$6,2,FALSE)</f>
        <v>#N/A</v>
      </c>
    </row>
    <row r="6" spans="1:8" ht="40" customHeight="1" x14ac:dyDescent="0.3">
      <c r="A6" s="101">
        <v>62</v>
      </c>
      <c r="B6" s="139" t="s">
        <v>311</v>
      </c>
      <c r="C6" s="52"/>
      <c r="D6" s="108"/>
      <c r="E6" s="52"/>
      <c r="F6" s="41" t="e">
        <f>VLOOKUP(C6,'Règles du jeu'!$A$2:$B$6,2,FALSE)</f>
        <v>#N/A</v>
      </c>
    </row>
    <row r="7" spans="1:8" ht="40" customHeight="1" x14ac:dyDescent="0.3">
      <c r="A7" s="101">
        <v>63</v>
      </c>
      <c r="B7" s="138" t="s">
        <v>312</v>
      </c>
      <c r="C7" s="52"/>
      <c r="D7" s="108"/>
      <c r="E7" s="52"/>
      <c r="F7" s="41" t="e">
        <f>VLOOKUP(C7,'Règles du jeu'!$A$2:$B$6,2,FALSE)</f>
        <v>#N/A</v>
      </c>
    </row>
    <row r="8" spans="1:8" ht="40" customHeight="1" x14ac:dyDescent="0.3">
      <c r="A8" s="101">
        <v>64</v>
      </c>
      <c r="B8" s="138" t="s">
        <v>313</v>
      </c>
      <c r="C8" s="52"/>
      <c r="D8" s="108"/>
      <c r="E8" s="52"/>
      <c r="F8" s="41" t="e">
        <f>VLOOKUP(C8,'Règles du jeu'!$A$2:$B$6,2,FALSE)</f>
        <v>#N/A</v>
      </c>
    </row>
    <row r="9" spans="1:8" ht="40" customHeight="1" x14ac:dyDescent="0.3">
      <c r="A9" s="101">
        <v>65</v>
      </c>
      <c r="B9" s="138" t="s">
        <v>314</v>
      </c>
      <c r="C9" s="52"/>
      <c r="D9" s="108"/>
      <c r="E9" s="52"/>
      <c r="F9" s="41" t="e">
        <f>VLOOKUP(C9,'Règles du jeu'!$A$2:$B$6,2,FALSE)</f>
        <v>#N/A</v>
      </c>
    </row>
    <row r="10" spans="1:8" ht="32.25" customHeight="1" x14ac:dyDescent="0.3">
      <c r="A10" s="109"/>
      <c r="B10" s="136" t="s">
        <v>352</v>
      </c>
      <c r="C10" s="52"/>
      <c r="D10" s="52"/>
      <c r="E10" s="52"/>
    </row>
    <row r="11" spans="1:8" ht="40" customHeight="1" x14ac:dyDescent="0.3">
      <c r="A11" s="101">
        <v>66</v>
      </c>
      <c r="B11" s="139" t="s">
        <v>315</v>
      </c>
      <c r="C11" s="52"/>
      <c r="D11" s="108"/>
      <c r="E11" s="52"/>
      <c r="F11" s="41" t="e">
        <f>VLOOKUP(C11,'Règles du jeu'!$A$2:$B$6,2,FALSE)</f>
        <v>#N/A</v>
      </c>
    </row>
    <row r="12" spans="1:8" ht="40" customHeight="1" x14ac:dyDescent="0.3">
      <c r="A12" s="101">
        <v>67</v>
      </c>
      <c r="B12" s="138" t="s">
        <v>316</v>
      </c>
      <c r="C12" s="52"/>
      <c r="D12" s="108"/>
      <c r="E12" s="52"/>
      <c r="F12" s="41" t="e">
        <f>VLOOKUP(C12,'Règles du jeu'!$A$2:$B$6,2,FALSE)</f>
        <v>#N/A</v>
      </c>
    </row>
    <row r="13" spans="1:8" ht="40" customHeight="1" x14ac:dyDescent="0.3">
      <c r="A13" s="101">
        <v>68</v>
      </c>
      <c r="B13" s="138" t="s">
        <v>317</v>
      </c>
      <c r="C13" s="52"/>
      <c r="D13" s="108"/>
      <c r="E13" s="52"/>
      <c r="F13" s="41" t="e">
        <f>VLOOKUP(C13,'Règles du jeu'!$A$2:$B$6,2,FALSE)</f>
        <v>#N/A</v>
      </c>
    </row>
    <row r="14" spans="1:8" ht="40" customHeight="1" x14ac:dyDescent="0.3">
      <c r="A14" s="101">
        <v>69</v>
      </c>
      <c r="B14" s="138" t="s">
        <v>318</v>
      </c>
      <c r="C14" s="52"/>
      <c r="D14" s="108"/>
      <c r="E14" s="52"/>
      <c r="F14" s="41" t="e">
        <f>VLOOKUP(C14,'Règles du jeu'!$A$2:$B$6,2,FALSE)</f>
        <v>#N/A</v>
      </c>
    </row>
    <row r="15" spans="1:8" ht="40" customHeight="1" x14ac:dyDescent="0.3">
      <c r="A15" s="101">
        <v>70</v>
      </c>
      <c r="B15" s="138" t="s">
        <v>319</v>
      </c>
      <c r="C15" s="52"/>
      <c r="D15" s="108"/>
      <c r="E15" s="52"/>
      <c r="F15" s="41" t="e">
        <f>VLOOKUP(C15,'Règles du jeu'!$A$2:$B$6,2,FALSE)</f>
        <v>#N/A</v>
      </c>
    </row>
    <row r="16" spans="1:8" ht="33" customHeight="1" x14ac:dyDescent="0.3">
      <c r="A16" s="109"/>
      <c r="B16" s="135" t="s">
        <v>353</v>
      </c>
      <c r="C16" s="52"/>
      <c r="D16" s="52"/>
      <c r="E16" s="52"/>
    </row>
    <row r="17" spans="1:6" ht="40" customHeight="1" x14ac:dyDescent="0.3">
      <c r="A17" s="101">
        <v>71</v>
      </c>
      <c r="B17" s="139" t="s">
        <v>320</v>
      </c>
      <c r="C17" s="52"/>
      <c r="D17" s="108"/>
      <c r="E17" s="52"/>
      <c r="F17" s="41" t="e">
        <f>VLOOKUP(C17,'Règles du jeu'!$A$2:$B$6,2,FALSE)</f>
        <v>#N/A</v>
      </c>
    </row>
    <row r="18" spans="1:6" ht="40" customHeight="1" x14ac:dyDescent="0.3">
      <c r="A18" s="101">
        <v>72</v>
      </c>
      <c r="B18" s="138" t="s">
        <v>321</v>
      </c>
      <c r="C18" s="52"/>
      <c r="D18" s="108"/>
      <c r="E18" s="52"/>
      <c r="F18" s="41" t="e">
        <f>VLOOKUP(C18,'Règles du jeu'!$A$2:$B$6,2,FALSE)</f>
        <v>#N/A</v>
      </c>
    </row>
    <row r="19" spans="1:6" ht="40" customHeight="1" x14ac:dyDescent="0.3">
      <c r="A19" s="101">
        <v>73</v>
      </c>
      <c r="B19" s="138" t="s">
        <v>322</v>
      </c>
      <c r="C19" s="52"/>
      <c r="D19" s="108"/>
      <c r="E19" s="52"/>
      <c r="F19" s="41" t="e">
        <f>VLOOKUP(C19,'Règles du jeu'!$A$2:$B$6,2,FALSE)</f>
        <v>#N/A</v>
      </c>
    </row>
    <row r="20" spans="1:6" ht="40" customHeight="1" x14ac:dyDescent="0.3">
      <c r="A20" s="101">
        <v>74</v>
      </c>
      <c r="B20" s="138" t="s">
        <v>323</v>
      </c>
      <c r="C20" s="52"/>
      <c r="D20" s="108"/>
      <c r="E20" s="52"/>
      <c r="F20" s="41" t="e">
        <f>VLOOKUP(C20,'Règles du jeu'!$A$2:$B$6,2,FALSE)</f>
        <v>#N/A</v>
      </c>
    </row>
    <row r="21" spans="1:6" ht="40" customHeight="1" x14ac:dyDescent="0.3">
      <c r="A21" s="101">
        <v>75</v>
      </c>
      <c r="B21" s="138" t="s">
        <v>324</v>
      </c>
      <c r="C21" s="52"/>
      <c r="D21" s="108"/>
      <c r="E21" s="52"/>
      <c r="F21" s="41" t="e">
        <f>VLOOKUP(C21,'Règles du jeu'!$A$2:$B$6,2,FALSE)</f>
        <v>#N/A</v>
      </c>
    </row>
    <row r="22" spans="1:6" x14ac:dyDescent="0.3">
      <c r="A22" s="109"/>
      <c r="B22" s="135" t="s">
        <v>354</v>
      </c>
      <c r="C22" s="52"/>
      <c r="D22" s="52"/>
      <c r="E22" s="52"/>
    </row>
    <row r="23" spans="1:6" ht="40" customHeight="1" x14ac:dyDescent="0.3">
      <c r="A23" s="101">
        <v>76</v>
      </c>
      <c r="B23" s="138" t="s">
        <v>305</v>
      </c>
      <c r="C23" s="52"/>
      <c r="D23" s="108"/>
      <c r="E23" s="52"/>
      <c r="F23" s="41" t="e">
        <f>VLOOKUP(C23,'Règles du jeu'!$A$2:$B$6,2,FALSE)</f>
        <v>#N/A</v>
      </c>
    </row>
    <row r="24" spans="1:6" ht="40" customHeight="1" x14ac:dyDescent="0.3">
      <c r="A24" s="101">
        <v>77</v>
      </c>
      <c r="B24" s="138" t="s">
        <v>306</v>
      </c>
      <c r="C24" s="52"/>
      <c r="D24" s="108"/>
      <c r="E24" s="52"/>
      <c r="F24" s="41" t="e">
        <f>VLOOKUP(C24,'Règles du jeu'!$A$2:$B$6,2,FALSE)</f>
        <v>#N/A</v>
      </c>
    </row>
    <row r="25" spans="1:6" ht="40" customHeight="1" x14ac:dyDescent="0.3">
      <c r="A25" s="101">
        <v>78</v>
      </c>
      <c r="B25" s="138" t="s">
        <v>307</v>
      </c>
      <c r="C25" s="52"/>
      <c r="D25" s="108"/>
      <c r="E25" s="52"/>
      <c r="F25" s="41" t="e">
        <f>VLOOKUP(C25,'Règles du jeu'!$A$2:$B$6,2,FALSE)</f>
        <v>#N/A</v>
      </c>
    </row>
    <row r="26" spans="1:6" ht="40" customHeight="1" x14ac:dyDescent="0.3">
      <c r="A26" s="101">
        <v>79</v>
      </c>
      <c r="B26" s="138" t="s">
        <v>308</v>
      </c>
      <c r="C26" s="52"/>
      <c r="D26" s="108"/>
      <c r="E26" s="52"/>
      <c r="F26" s="41" t="e">
        <f>VLOOKUP(C26,'Règles du jeu'!$A$2:$B$6,2,FALSE)</f>
        <v>#N/A</v>
      </c>
    </row>
    <row r="27" spans="1:6" ht="40" customHeight="1" x14ac:dyDescent="0.3">
      <c r="A27" s="101">
        <v>80</v>
      </c>
      <c r="B27" s="139" t="s">
        <v>309</v>
      </c>
      <c r="C27" s="52"/>
      <c r="D27" s="108"/>
      <c r="E27" s="52"/>
      <c r="F27" s="41" t="e">
        <f>VLOOKUP(C27,'Règles du jeu'!$A$2:$B$6,2,FALSE)</f>
        <v>#N/A</v>
      </c>
    </row>
    <row r="28" spans="1:6" ht="29.25" customHeight="1" x14ac:dyDescent="0.3">
      <c r="A28" s="109"/>
      <c r="B28" s="136" t="s">
        <v>355</v>
      </c>
      <c r="C28" s="52"/>
      <c r="D28" s="52"/>
      <c r="E28" s="52"/>
    </row>
    <row r="29" spans="1:6" ht="40" customHeight="1" x14ac:dyDescent="0.3">
      <c r="A29" s="101">
        <v>81</v>
      </c>
      <c r="B29" s="139" t="s">
        <v>301</v>
      </c>
      <c r="C29" s="52"/>
      <c r="D29" s="108"/>
      <c r="E29" s="52"/>
      <c r="F29" s="41" t="e">
        <f>VLOOKUP(C29,'Règles du jeu'!$A$2:$B$6,2,FALSE)</f>
        <v>#N/A</v>
      </c>
    </row>
    <row r="30" spans="1:6" ht="40" customHeight="1" x14ac:dyDescent="0.3">
      <c r="A30" s="101">
        <v>82</v>
      </c>
      <c r="B30" s="138" t="s">
        <v>300</v>
      </c>
      <c r="C30" s="52"/>
      <c r="D30" s="108"/>
      <c r="E30" s="52"/>
      <c r="F30" s="41" t="e">
        <f>VLOOKUP(C30,'Règles du jeu'!$A$2:$B$6,2,FALSE)</f>
        <v>#N/A</v>
      </c>
    </row>
    <row r="31" spans="1:6" ht="40" customHeight="1" x14ac:dyDescent="0.3">
      <c r="A31" s="101">
        <v>83</v>
      </c>
      <c r="B31" s="138" t="s">
        <v>302</v>
      </c>
      <c r="C31" s="52"/>
      <c r="D31" s="108"/>
      <c r="E31" s="52"/>
      <c r="F31" s="41" t="e">
        <f>VLOOKUP(C31,'Règles du jeu'!$A$2:$B$6,2,FALSE)</f>
        <v>#N/A</v>
      </c>
    </row>
    <row r="32" spans="1:6" ht="40" customHeight="1" x14ac:dyDescent="0.3">
      <c r="A32" s="101">
        <v>84</v>
      </c>
      <c r="B32" s="138" t="s">
        <v>303</v>
      </c>
      <c r="C32" s="52"/>
      <c r="D32" s="108"/>
      <c r="E32" s="52"/>
      <c r="F32" s="41" t="e">
        <f>VLOOKUP(C32,'Règles du jeu'!$A$2:$B$6,2,FALSE)</f>
        <v>#N/A</v>
      </c>
    </row>
    <row r="33" spans="1:6" ht="40" customHeight="1" x14ac:dyDescent="0.3">
      <c r="A33" s="101">
        <v>85</v>
      </c>
      <c r="B33" s="138" t="s">
        <v>304</v>
      </c>
      <c r="C33" s="52"/>
      <c r="D33" s="108"/>
      <c r="E33" s="52"/>
      <c r="F33" s="41" t="e">
        <f>VLOOKUP(C33,'Règles du jeu'!$A$2:$B$6,2,FALSE)</f>
        <v>#N/A</v>
      </c>
    </row>
    <row r="34" spans="1:6" ht="35.25" customHeight="1" x14ac:dyDescent="0.3">
      <c r="A34" s="109"/>
      <c r="B34" s="136" t="s">
        <v>356</v>
      </c>
      <c r="C34" s="52"/>
      <c r="D34" s="52"/>
      <c r="E34" s="52"/>
    </row>
    <row r="35" spans="1:6" ht="40" customHeight="1" x14ac:dyDescent="0.3">
      <c r="A35" s="101">
        <v>86</v>
      </c>
      <c r="B35" s="138" t="s">
        <v>295</v>
      </c>
      <c r="C35" s="52"/>
      <c r="D35" s="108"/>
      <c r="E35" s="52"/>
      <c r="F35" s="41" t="e">
        <f>VLOOKUP(C35,'Règles du jeu'!$A$2:$B$6,2,FALSE)</f>
        <v>#N/A</v>
      </c>
    </row>
    <row r="36" spans="1:6" ht="40" customHeight="1" x14ac:dyDescent="0.3">
      <c r="A36" s="101">
        <v>87</v>
      </c>
      <c r="B36" s="138" t="s">
        <v>296</v>
      </c>
      <c r="C36" s="52"/>
      <c r="D36" s="108"/>
      <c r="E36" s="52"/>
      <c r="F36" s="41" t="e">
        <f>VLOOKUP(C36,'Règles du jeu'!$A$2:$B$6,2,FALSE)</f>
        <v>#N/A</v>
      </c>
    </row>
    <row r="37" spans="1:6" ht="40" customHeight="1" x14ac:dyDescent="0.3">
      <c r="A37" s="101">
        <v>88</v>
      </c>
      <c r="B37" s="138" t="s">
        <v>297</v>
      </c>
      <c r="C37" s="52"/>
      <c r="D37" s="108"/>
      <c r="E37" s="52"/>
      <c r="F37" s="41" t="e">
        <f>VLOOKUP(C37,'Règles du jeu'!$A$2:$B$6,2,FALSE)</f>
        <v>#N/A</v>
      </c>
    </row>
    <row r="38" spans="1:6" ht="40" customHeight="1" x14ac:dyDescent="0.3">
      <c r="A38" s="101">
        <v>89</v>
      </c>
      <c r="B38" s="138" t="s">
        <v>298</v>
      </c>
      <c r="C38" s="52"/>
      <c r="D38" s="108"/>
      <c r="E38" s="52"/>
      <c r="F38" s="41" t="e">
        <f>VLOOKUP(C38,'Règles du jeu'!$A$2:$B$6,2,FALSE)</f>
        <v>#N/A</v>
      </c>
    </row>
    <row r="39" spans="1:6" ht="40" customHeight="1" x14ac:dyDescent="0.3">
      <c r="A39" s="101">
        <v>90</v>
      </c>
      <c r="B39" s="138" t="s">
        <v>299</v>
      </c>
      <c r="C39" s="52"/>
      <c r="D39" s="108"/>
      <c r="E39" s="52"/>
      <c r="F39" s="41" t="e">
        <f>VLOOKUP(C39,'Règles du jeu'!$A$2:$B$6,2,FALSE)</f>
        <v>#N/A</v>
      </c>
    </row>
    <row r="41" spans="1:6" x14ac:dyDescent="0.3">
      <c r="A41" s="100"/>
      <c r="B41" s="112" t="s">
        <v>186</v>
      </c>
      <c r="C41" s="113"/>
      <c r="D41" s="113"/>
      <c r="E41" s="113"/>
    </row>
    <row r="42" spans="1:6" x14ac:dyDescent="0.3">
      <c r="A42" s="100"/>
      <c r="B42" s="112" t="s">
        <v>170</v>
      </c>
      <c r="C42" s="113">
        <v>0</v>
      </c>
      <c r="D42" s="113"/>
      <c r="E42" s="113"/>
    </row>
    <row r="43" spans="1:6" x14ac:dyDescent="0.3">
      <c r="A43" s="100"/>
      <c r="B43" s="112" t="s">
        <v>171</v>
      </c>
      <c r="C43" s="113">
        <v>1</v>
      </c>
      <c r="D43" s="113"/>
      <c r="E43" s="113"/>
    </row>
    <row r="44" spans="1:6" x14ac:dyDescent="0.3">
      <c r="A44" s="100"/>
      <c r="B44" s="112" t="s">
        <v>172</v>
      </c>
      <c r="C44" s="113">
        <v>2</v>
      </c>
      <c r="D44" s="113"/>
      <c r="E44" s="113"/>
    </row>
    <row r="45" spans="1:6" x14ac:dyDescent="0.3">
      <c r="A45" s="100"/>
      <c r="B45" s="112" t="s">
        <v>173</v>
      </c>
      <c r="C45" s="113">
        <v>3</v>
      </c>
      <c r="D45" s="113"/>
      <c r="E45" s="113"/>
    </row>
    <row r="46" spans="1:6" x14ac:dyDescent="0.3">
      <c r="A46" s="100"/>
      <c r="B46" s="112" t="s">
        <v>174</v>
      </c>
      <c r="C46" s="113">
        <v>4</v>
      </c>
      <c r="D46" s="113"/>
      <c r="E46" s="113"/>
    </row>
    <row r="47" spans="1:6" x14ac:dyDescent="0.3">
      <c r="A47" s="100"/>
      <c r="B47" s="112"/>
      <c r="C47" s="113"/>
      <c r="D47" s="113"/>
      <c r="E47" s="113"/>
    </row>
    <row r="48" spans="1:6" x14ac:dyDescent="0.3">
      <c r="A48" s="100"/>
      <c r="B48" s="112" t="s">
        <v>187</v>
      </c>
      <c r="C48" s="113"/>
      <c r="D48" s="113"/>
      <c r="E48" s="113"/>
    </row>
    <row r="49" spans="1:5" x14ac:dyDescent="0.3">
      <c r="A49" s="100"/>
      <c r="B49" s="112" t="s">
        <v>175</v>
      </c>
      <c r="C49" s="113"/>
      <c r="D49" s="113"/>
      <c r="E49" s="113"/>
    </row>
    <row r="50" spans="1:5" x14ac:dyDescent="0.3">
      <c r="A50" s="100"/>
      <c r="B50" s="112" t="s">
        <v>176</v>
      </c>
      <c r="C50" s="113"/>
      <c r="D50" s="113"/>
      <c r="E50" s="113"/>
    </row>
    <row r="51" spans="1:5" x14ac:dyDescent="0.3">
      <c r="A51" s="100"/>
      <c r="B51" s="112" t="s">
        <v>177</v>
      </c>
      <c r="C51" s="113"/>
      <c r="D51" s="113"/>
      <c r="E51" s="113"/>
    </row>
    <row r="52" spans="1:5" x14ac:dyDescent="0.3">
      <c r="A52" s="100"/>
      <c r="B52" s="112" t="s">
        <v>178</v>
      </c>
      <c r="C52" s="113"/>
      <c r="D52" s="113"/>
      <c r="E52" s="113"/>
    </row>
    <row r="53" spans="1:5" x14ac:dyDescent="0.3">
      <c r="A53" s="100"/>
      <c r="B53" s="112" t="s">
        <v>179</v>
      </c>
      <c r="C53" s="113"/>
      <c r="D53" s="113"/>
      <c r="E53" s="113"/>
    </row>
    <row r="54" spans="1:5" x14ac:dyDescent="0.3">
      <c r="A54" s="100"/>
      <c r="B54" s="112" t="s">
        <v>180</v>
      </c>
      <c r="C54" s="113"/>
      <c r="D54" s="113"/>
      <c r="E54" s="113"/>
    </row>
    <row r="55" spans="1:5" x14ac:dyDescent="0.3">
      <c r="A55" s="100"/>
      <c r="B55" s="112" t="s">
        <v>181</v>
      </c>
      <c r="C55" s="113"/>
      <c r="D55" s="113"/>
      <c r="E55" s="113"/>
    </row>
    <row r="56" spans="1:5" x14ac:dyDescent="0.3">
      <c r="A56" s="100"/>
      <c r="B56" s="112" t="s">
        <v>182</v>
      </c>
      <c r="C56" s="113"/>
      <c r="D56" s="113"/>
      <c r="E56" s="113"/>
    </row>
    <row r="57" spans="1:5" x14ac:dyDescent="0.3">
      <c r="A57" s="100"/>
      <c r="B57" s="112" t="s">
        <v>183</v>
      </c>
      <c r="C57" s="113"/>
      <c r="D57" s="113"/>
      <c r="E57" s="113"/>
    </row>
    <row r="58" spans="1:5" x14ac:dyDescent="0.3">
      <c r="A58" s="100"/>
      <c r="B58" s="112" t="s">
        <v>184</v>
      </c>
      <c r="C58" s="113"/>
      <c r="D58" s="113"/>
      <c r="E58" s="113"/>
    </row>
    <row r="59" spans="1:5" x14ac:dyDescent="0.3">
      <c r="A59" s="100"/>
      <c r="B59" s="96"/>
      <c r="C59" s="113"/>
      <c r="D59" s="113"/>
      <c r="E59" s="113"/>
    </row>
    <row r="60" spans="1:5" x14ac:dyDescent="0.3">
      <c r="A60" s="100"/>
      <c r="B60" s="96"/>
      <c r="C60" s="113"/>
      <c r="D60" s="113"/>
      <c r="E60" s="113"/>
    </row>
    <row r="61" spans="1:5" x14ac:dyDescent="0.3">
      <c r="A61" s="100"/>
      <c r="B61" s="96"/>
      <c r="C61" s="113"/>
      <c r="D61" s="113"/>
      <c r="E61" s="113"/>
    </row>
    <row r="62" spans="1:5" x14ac:dyDescent="0.3">
      <c r="A62" s="100"/>
      <c r="B62" s="96"/>
      <c r="C62" s="113"/>
      <c r="D62" s="113"/>
      <c r="E62" s="113"/>
    </row>
    <row r="63" spans="1:5" x14ac:dyDescent="0.3">
      <c r="A63" s="100"/>
      <c r="B63" s="96"/>
      <c r="C63" s="115">
        <v>3</v>
      </c>
      <c r="D63" s="113"/>
      <c r="E63" s="113"/>
    </row>
    <row r="64" spans="1:5" x14ac:dyDescent="0.3">
      <c r="A64" s="100"/>
      <c r="B64" s="96"/>
      <c r="C64" s="115">
        <v>0</v>
      </c>
      <c r="D64" s="113"/>
      <c r="E64" s="113"/>
    </row>
    <row r="65" spans="1:5" x14ac:dyDescent="0.3">
      <c r="A65" s="100"/>
      <c r="B65" s="96"/>
      <c r="C65" s="115">
        <v>2</v>
      </c>
      <c r="D65" s="113"/>
      <c r="E65" s="113"/>
    </row>
    <row r="66" spans="1:5" x14ac:dyDescent="0.3">
      <c r="A66" s="100"/>
      <c r="B66" s="96"/>
      <c r="C66" s="115">
        <v>1</v>
      </c>
      <c r="D66" s="113"/>
      <c r="E66" s="113"/>
    </row>
    <row r="67" spans="1:5" x14ac:dyDescent="0.3">
      <c r="A67" s="100"/>
      <c r="B67" s="96"/>
      <c r="C67" s="113"/>
      <c r="D67" s="113"/>
      <c r="E67" s="113"/>
    </row>
    <row r="68" spans="1:5" x14ac:dyDescent="0.3">
      <c r="B68" s="96"/>
    </row>
    <row r="69" spans="1:5" x14ac:dyDescent="0.3">
      <c r="B69" s="96"/>
    </row>
    <row r="70" spans="1:5" x14ac:dyDescent="0.3">
      <c r="B70" s="96"/>
    </row>
    <row r="71" spans="1:5" x14ac:dyDescent="0.3">
      <c r="B71" s="96"/>
    </row>
    <row r="72" spans="1:5" x14ac:dyDescent="0.3">
      <c r="B72" s="96"/>
    </row>
    <row r="73" spans="1:5" x14ac:dyDescent="0.3">
      <c r="B73" s="96"/>
    </row>
    <row r="74" spans="1:5" x14ac:dyDescent="0.3">
      <c r="B74" s="96"/>
    </row>
    <row r="75" spans="1:5" x14ac:dyDescent="0.3">
      <c r="B75" s="96"/>
    </row>
    <row r="76" spans="1:5" x14ac:dyDescent="0.3">
      <c r="B76" s="96"/>
    </row>
    <row r="77" spans="1:5" x14ac:dyDescent="0.3">
      <c r="B77" s="96"/>
    </row>
    <row r="78" spans="1:5" x14ac:dyDescent="0.3">
      <c r="B78" s="96"/>
    </row>
    <row r="79" spans="1:5" x14ac:dyDescent="0.3">
      <c r="B79" s="96"/>
    </row>
    <row r="80" spans="1:5" x14ac:dyDescent="0.3">
      <c r="B80" s="96"/>
    </row>
    <row r="81" spans="2:2" x14ac:dyDescent="0.3">
      <c r="B81" s="96"/>
    </row>
    <row r="82" spans="2:2" x14ac:dyDescent="0.3">
      <c r="B82" s="96"/>
    </row>
    <row r="83" spans="2:2" x14ac:dyDescent="0.3">
      <c r="B83" s="96"/>
    </row>
    <row r="84" spans="2:2" x14ac:dyDescent="0.3">
      <c r="B84" s="96"/>
    </row>
    <row r="85" spans="2:2" x14ac:dyDescent="0.3">
      <c r="B85" s="96"/>
    </row>
    <row r="86" spans="2:2" x14ac:dyDescent="0.3">
      <c r="B86" s="96"/>
    </row>
    <row r="87" spans="2:2" x14ac:dyDescent="0.3">
      <c r="B87" s="96"/>
    </row>
    <row r="88" spans="2:2" x14ac:dyDescent="0.3">
      <c r="B88" s="96"/>
    </row>
    <row r="89" spans="2:2" x14ac:dyDescent="0.3">
      <c r="B89" s="96"/>
    </row>
    <row r="90" spans="2:2" x14ac:dyDescent="0.3">
      <c r="B90" s="96"/>
    </row>
    <row r="91" spans="2:2" x14ac:dyDescent="0.3">
      <c r="B91" s="96"/>
    </row>
    <row r="92" spans="2:2" x14ac:dyDescent="0.3">
      <c r="B92" s="96"/>
    </row>
    <row r="93" spans="2:2" x14ac:dyDescent="0.3">
      <c r="B93" s="96"/>
    </row>
    <row r="94" spans="2:2" x14ac:dyDescent="0.3">
      <c r="B94" s="96"/>
    </row>
    <row r="95" spans="2:2" x14ac:dyDescent="0.3">
      <c r="B95" s="96"/>
    </row>
    <row r="96" spans="2:2" x14ac:dyDescent="0.3">
      <c r="B96" s="96"/>
    </row>
    <row r="97" spans="2:2" x14ac:dyDescent="0.3">
      <c r="B97" s="96"/>
    </row>
    <row r="98" spans="2:2" x14ac:dyDescent="0.3">
      <c r="B98" s="96"/>
    </row>
    <row r="99" spans="2:2" x14ac:dyDescent="0.3">
      <c r="B99" s="96"/>
    </row>
  </sheetData>
  <mergeCells count="1">
    <mergeCell ref="C1:E1"/>
  </mergeCells>
  <dataValidations count="2">
    <dataValidation type="list" allowBlank="1" showInputMessage="1" showErrorMessage="1" sqref="E3" xr:uid="{00000000-0002-0000-0800-000000000000}">
      <formula1>pertinence</formula1>
    </dataValidation>
    <dataValidation type="list" allowBlank="1" showInputMessage="1" showErrorMessage="1" sqref="D3" xr:uid="{00000000-0002-0000-0800-000001000000}">
      <formula1>sentiment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8" scale="38" orientation="portrait" r:id="rId1"/>
  <headerFooter>
    <oddHeader>&amp;R&amp;D</oddHeader>
    <oddFooter>&amp;L&amp;G&amp;CVersion janvier 2019 du référentiel 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8D1E35-69F7-4B62-ADAA-85BA3704850B}">
          <x14:formula1>
            <xm:f>'Règles du jeu'!$A$2:$A$6</xm:f>
          </x14:formula1>
          <xm:sqref>C29:C33 C23:C27 C17:C21 C11:C15 C5:C9 C35:C39</xm:sqref>
        </x14:dataValidation>
        <x14:dataValidation type="list" allowBlank="1" showInputMessage="1" showErrorMessage="1" xr:uid="{7C3FBCE3-B2E3-479D-B709-CC61EDA9F097}">
          <x14:formula1>
            <xm:f>'Règles du jeu'!$A$17:$A$28</xm:f>
          </x14:formula1>
          <xm:sqref>D35:D39 D29:D33 D23:D27 D17:D21 D5:D9 D11:D15</xm:sqref>
        </x14:dataValidation>
        <x14:dataValidation type="list" allowBlank="1" showInputMessage="1" showErrorMessage="1" xr:uid="{768AB869-F8E3-4CEC-9106-76DA92F26B8D}">
          <x14:formula1>
            <xm:f>'Règles du jeu'!$A$10:$A$13</xm:f>
          </x14:formula1>
          <xm:sqref>E35:E39 E29:E33 E23:E27 E17:E21 E5:E9 E11:E15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b e b 4 6 f 2 1 - 0 8 4 f - 4 2 e 2 - 8 8 7 e - f 7 8 5 b 6 c f f 7 0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 - 6 . 3 3 3 8 9 5 7 0 3 6 1 2 2 1 2 1 < / R o t a t i o n > < P i v o t A n g l e > 0 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3 Q A A A N 0 A Q I r Q U U A A D G s S U R B V H h e 7 X 1 n e 1 x J d t 7 p i J w T A R C J I A J z A D M 5 M 5 y 8 M 6 P d t W R L e l b W e i 3 L e l a P L P 8 H f / U H f / V f 8 O M o a W e G M 8 N h z j m D J A A i E E T O j d Q Z 7 f O e u t V 9 u 9 E N N E j O L N H o l y x U 3 X s 7 3 L 5 V b 5 1 Q p 6 o s / 3 L x R o j S S C O N t w K r k a e R R h p v A Z Y / X L q Z l l B p p P G W k J Z Q a a T x F p G W U O 8 4 8 o o r y e r M p d C S O r Z Y i E K B R X K 7 R m h p K U R L o R C F O K X x b o A J d S t d G 3 9 k F F S 1 k T 9 g Z Y K Q k C T E 7 E E O V B c E q L k i Q B P z V h q d D l B 1 i Z X y s y z k D V h o d N Z K / T M O a q v x U 2 m e h Y I h G 8 3 M T N P t 5 / 3 k D x o M T O N n h e X r y 2 l C / Z y w s b T J K t 5 G P h 9 R M B g U 6 b I p L 0 D 1 J X 7 q n 7 R R / 7 T S w s 1 S x 0 Z + K i + w E g s n w c i c T c g n x y y y D t f O k 2 c p g / L t i x Q I B C g n J 5 v z J c r L z 6 W l Y I j a + 0 Z o c G y S g n h T G j 8 p 0 o T 6 G Z C R V 0 W W j G p p 5 J p E + 2 u 8 t O R b p L t D + f R R s 5 d s V l U N 9 1 / Z a W z O Q g c 2 L x D 5 5 p g U e e R w O O S a R s f z T m p p b Z a y B T o g Y 4 n J 0 t n 5 g s r K S q m 0 t E T O D w 8 N 8 X E Z O T M y a N F v o x w n 0 d i M m x 5 2 9 Y q q m M b b B x P q d v r J / g T I K S i h U E Y D S y J F I j R 4 E E k k D 3 J + j d M W E i J B c O R m h G h L a Y A K s p Z E y o y P T 0 j a u X M 7 W a 1 K a k 1 O T l F R U a E c u 9 1 u m p u d p / y C P M r M z B Q C z c y 4 K D s 7 W 1 4 7 N z t L x S X F 1 P 2 i h + r r 6 8 l q s w g x 3 Y u L Z L f b K T c v n / p G Z q i 9 5 5 W 8 P o 2 3 A 8 s 3 V 9 K E e p s o a z h A L h e R 3 x 8 Q E k U R i a F z o K 4 4 Q E 3 l g b A q Z w Z e 9 6 K r m z Z t q q D n L J F m Z m Z o a 1 M j N T T U y / X n z z q E e B k s f f A B d p t d p B m k k 4 a W X h o u J p z D 6 a C s r C y 5 h v e 6 P H a 2 y W x 0 + u Y D 4 1 V p v A n S h H p L y N + 0 n d z e r D C R N I l 0 0 j C X g b L c J d p X 4 z e O I n A v u s n L h h Y a v 5 N J A P R N 2 W j g x S N q q C 4 S Q u A 1 G Z k Z F O D v x O d u a W y Q 1 2 m M j Y 2 L d K y s 3 A R 2 h Y k L y Z f P 5 P O w l M v P z 6 c g 2 Z l c T r a x L H T h X r v x q j R e B 2 l C v S G y C j d T w F I h R N L 2 k Z l E s Q Q y w 0 F e O t k a u e 4 N s B R x W 6 m U S f Z y 0 k a d o 1 x B V j s 1 s x S r L w n S 8 P g c P Z 4 o J S s z o z G j g 2 p r a / j z + X 1 e t s F s N p q c m K S q 6 k o h G x K + + + G D R 2 Q p 2 k Z u y q F 9 m 1 m i 2 f k N f G 1 6 1 k N T Y 0 O s D t a y 1 H K S x + N j m 2 u Q m p u 3 0 v C U h x 5 3 v z T u K o 2 1 w P L N 1 T u J a z y N F Z F Z 0 s a N W R F p J d W u p S L A 6 l 1 Q y r E E w / u A i c l p e j B R y a W I m m Z j 0 y m P b a s Z t 4 V y n S E 6 1 u h j K U J 0 + U U G + f j j l p a C l O 3 p J s v C I O 1 v 2 8 v 3 4 g N X W G L 5 y e 5 w s n T L o K 7 O b h p 2 7 B e C A f s 3 T d N s M I 8 6 + m f p x P Z c s v h c l J t f Q O O j w / z V N q q s q h Q b L R g M 0 I 1 n A 7 T I n 5 l G 8 r B 8 m y b U m p F f 1 U b z 8 8 p 5 Y L a T g F j C A J 9 t 8 9 L t W 3 f p w M H 9 x p k I z n Z k C E n i 4 W S T l + 4 P O E R q a d h t 6 j y k V P e E n b r H b d R a 4 a e Z V w 9 Z 2 t R R F 9 t d u X m 5 V F i Q T 6 O s 8 i 3 a y m n W W m O 8 G 8 I p Q l j g Z L O P 3 H P T V F h U J B 3 D + O g o F R Y X U 2 5 u r k g 9 q I f 3 + y a M V 6 e x G t K E W i O c x Z B K / m X q X T w i 4 R z I d O f O P T p w Y D m Z L n Y 5 Z Y A 2 E b I d I V r 0 x 7 / + c Y t X y A g E m d h N W S 9 o 6 9 Y G u v / K Q V M L L G H 4 d o q d 8 7 S w l C O v 2 V k V o P E 5 K x X n L J G D S d n L K u X k A h e A J T 8 1 5 Q 1 S c X 6 W 2 G x P x 7 N p Y s F B G Q 4 L f 0 + A n B m Z d O V R N 8 0 u L K r X p 5 E Q T K i 7 a U I l g c z C W v I t F b O t 5 F 9 R v Q P 0 M d S 1 f Z W z Z G X d z c l 2 i o a f 1 T W o b Y E 1 j r N + w i Q C w Q Z n M A B s 4 + 8 x L h j 4 s N l L S y E L 9 U z Y 6 B V f h x Q 7 w W p i J h M z E W Y 9 V n o 0 6 C A 3 f + 7 e i m m y s 1 0 X C A R p m j b x 9 9 j p k 1 a / q J G 4 / 8 k 5 7 h y e 9 R r v T C M e L N 9 e S x N q N W S X 7 a f F x Y C o e J p I O p k R e w z 1 z B 8 I 0 e f b f d J o p x Y t T C Y 4 C 9 R 1 3 d j R 8 G N x + o c z 9 N n n n 0 j I 0 T 2 W O s k A k g e k O v 1 M S S 7 A z t r i R 0 z E Z K A d G a / 6 B 2 h w a J j q W g 9 Q + 2 g W v z 9 A 8 7 P T 1 O v K p 6 M t 2 f T D 7 W f G O 9 K I h d R l O i V O z q L 9 t L D g X 2 Y v r U Y m g D t 6 s v E T x i V 4 7 g 7 X + a n M 0 i 9 q I F K 2 M z 6 Z 8 F k 5 u U p V g 4 q W L C D 5 z G Q C I A V x 7 l a f I u V K K i a + F 6 S q q a 2 h D J Z I Z b l B v k 8 f n e u w 0 / S c m y o c I z Q + G 6 A v j + x k d d A e 9 3 l t + H T q 2 r 3 l L S E N g b 1 w H / l 8 i k y a R L H E i T 0 2 o y A r R I f r o 7 1 k 3 d 2 9 1 B g z X h S L H 8 9 e p c 0 7 P q B t m w J 0 o 9 d J L j d X V I w z Y T X A Q 1 h d G B T 1 M J 7 T o 6 E k K G p j a 0 W A e h 5 f p i 1 b 6 q m k p J h s N j t Z m e W I x A j y G + f n 5 2 k s U E O T H i e r f 8 q 1 X l x c x H Z b k J 4 M u M j H z y a N C C y n r q c J F Q t H R j Y t Z T Q L m e K N L W k k I t N m b s j b K 5 c 3 N D T S + / c f 0 b F j h 4 0 z 8 e F 2 s 6 2 0 O M 8 N v E S + / 0 X X C y q o 2 i b O h p F Z 2 5 p t r 3 i o y n P T / K K X Z o O F 9 H H z o n j 0 N B 4 + e E w 7 d m 6 j 2 7 f v 8 r 0 e k X s 4 2 5 k t p H 6 / y c + S l S U f E w k h T / 3 j C 9 T 5 a s h 4 Z x q W 7 9 K E i g I a j S V v z 4 p k Q j n T H i J P H P W p h s m 0 L Y Z M X Z 0 v q L J q E + X k 5 C Q t a Q Y H B i W A F Z E M B Q X 5 x l m F K 9 1 O W v R F f 8 7 B O h 8 V Z a t 7 f D Z i F 6 d E s t h b P k F 5 W X b K y s 6 S 4 6 H B I a q q r p L y q 1 c D V F O z W e 7 7 Z q + D Z r 0 2 O l w 1 T g W F B W w j M r l Z i j 3 q e k U u T 1 p S A a w Y i O a X T k a y 5 O 0 N k y m e v a T L 8 c g E m M m E O U 0 d H Z 2 0 u a Z a x n X W o r a x N S O R D 7 F k A u D M g A 3 2 c a u X 8 j L V / c x 5 I m N V U B V x v c B 1 h Z r K / R K E u x J 6 u p 5 L C B M G h r 8 7 d Z r y m M Q a I F N 3 d 4 + U D z f 4 6 d N W D 2 X n 8 n V + D s N D I 0 w q K + 1 r q a N M 8 W J G P 8 u N m C z f 3 b i / 8 t P e Q L C a J B P I B M Q j U y K 8 3 + Q j p z V I n R 1 d E k 1 e X V 0 p E u Z 1 g H u Y n J i i 8 o o y 4 8 z a c e X S N T r x / j H j i G j e Y 5 G O A A 6 S O a + F 7 v e z x F n w U v 7 8 b T p + t I 0 W F h b F Z i o q K q K s r E z j X S R R 7 I U s k c w d g i 4 v L C 5 S A f / G W d c s 3 X 8 5 u e G n h a Q J Z c B e s F f i 2 V Z S 8 2 I B N z U 8 a 5 A A i D h A R H h e X l 6 U P f K 6 w P d N T U 5 R i S l 6 f K 2 A B K n Y V B 6 e / p E I T 9 u f U 8 O W e h l j g 1 2 E Y F y o e g i q x V Q P A K T K y 8 s N H w O a V H h m i G V 0 u z 3 0 Z M g l 5 z Y q 0 m 5 z T s 4 i x M G t b D N p 4 P V V B U p 6 W Z Z 8 1 J j R R Y 1 Z P T Q 8 M s q N c P C t k A k Y G R 6 l / I I C 4 + j 1 U F h U y L 8 r 8 R i U x 4 j C 2 N J Y z 7 8 9 I J I V E e 4 A V D 2 Q B 1 N H A E g o / L Z 4 z w X n Z 2 d n q b y 8 l I 5 v r 1 n 2 f D d S 2 v A 2 V H b 5 H p Z M y w d t N c x l A E d D L q v Y L o g U b 6 j f T J u 4 J y 8 q L K S W l i a 6 e u W 6 9 P R v i n v 3 7 r 8 x O S F p o M Y l A g a V b 7 9 0 k N W e J T b e v v 1 7 K M 8 Y / 9 J o b W 2 W G c I a n Z 2 s z s Z 5 P p g p j A 7 J 6 X D Q 7 p o i P h P / e a d 6 U g s V b N D k z C k K B 7 l q I s V r L L G o L Q 7 S 0 Q Y f d b / o l h 4 d H 4 f G i / A c B M C 2 P 3 l K o 6 N j 6 s W v i c N H D r E 9 9 2 a R 3 i D k / N y c c R Q f B + v 8 E l O I w d 9 E B M Z 0 e w T J P n v 6 j L J z c u i f b y 3 S x D x + t Q K e E 9 S / / v 5 X U i 7 k z q W q i I l p e t Y b J a 2 s X K c 4 / N a a c A R E s m Q C M B g K Z L L h n s U 2 B 1 Q j b a d c u 3 q D 9 u z d L d 6 5 2 7 f u h J 0 b a w W m u g 8 N D b O k e m i c e T 3 A c 7 c a P m l V a m F s l I U Z k E D b t m + j z d V V V O R t p 7 v 9 D r Y f o 5 / X 5 s 3 V N D E + y e T i Z 0 P J h T u l G t i G 2 p j / n E X K o 7 c W M q E T g j s a m O O e v 6 p K j d W Y 0 b q t R X p r G P c H D r b R h Q u X x H O 2 V k B a N D T U U T k 3 5 K / / c E q c A h o u 1 2 z S 0 m t 6 e t o o J Q Y I U F + i O o l n I 6 u r m R + 8 d 5 C y W F 0 8 1 5 G x 7 L k F Q + p 5 o j M 4 0 l w Z f t 4 b 5 d + G V P m c u a V s N 0 X G m Z L F p w a Z Y L w n G l c y u 5 t x / a O P T g o B o A 4 l C 3 j M Y K u g U V Z v r q J f / u p L 8 b B h T t U 3 3 3 x H 2 d l Z N D s 7 R / f v P R A J u x L w u m T Q X B 6 U c K V X 0 3 a a 8 y z / X b F 4 b 6 t P 7 E h I N a / J Z C z F w j A 9 v X K P + P 2 1 R c 5 l z z + V 0 4 Z U + X x U t W Z V D 2 o R r o l U 4 1 4 4 H p k W F h Y k G i I W 1 a w m l Z e X C S F W A t Q z h P s s 8 u c 0 N z f J + / T 3 Q G I d P N Q m c Y B Q M b E Y y 7 7 9 e 2 l i Y p L u 3 X 2 w o i M k 9 j c m w g d N q s O 4 3 u u U K P f V A D s S J L z A N t i 9 f j t d 6 3 H K 9 z T U 1 8 l i M l C D y 4 r e z F O 5 3 m A 5 f e t R 8 l 1 0 C s B Z t I 3 m F 0 J R h N J I 1 O g 8 Y 8 + o b S v b S 9 z r 5 j J h s B x X P E I N D g 4 y C a q N o + W A Y d / T 3 U N 7 9 + 1 R q x W Z M D Q 4 T I F g Q N a J W A k Y 6 4 E K C Z v G j M H B I Z Z o I 7 R / / 5 4 o 5 w K m g e z Y u U M C X j 0 e L 9 s 4 E + J K x + 0 7 n B n i H i 8 t L Z b f h P v r m K 0 K h z V 9 y p 1 I n J 8 Z h T F X g B 4 M G Z 0 I P 7 / 9 t U E q y 1 N R + S A + O o n x 8 T F 6 O a t e k u q w n L 6 9 s Q g V z N w h 9 k e s d E p E J g 1 t O 6 2 E + / c e i u t 5 N Q w O D F F p W Y k 0 / O n p G V k u 7 N D h A w m 9 b L E 4 9 e 0 P 9 O V X n x t H 0 c A 9 b K q s o I o K N a B 7 8 c J l + u D k e 8 b V + E C j H x k Z E Z d 3 T 0 8 f T X o y K b P 6 C D n t I T r Z t L q t 9 r y r j 4 Z D L R L d 3 t U 3 S l m F 1 X S 4 Z o 7 y c j K 4 4 w p S b 2 8 f z V q y y B t I / a a 2 o Q j l K N z F v b u K h k h W O g E 1 R U G J j 1 s N F 8 5 d p J M f f W A c J c b c 3 L x E V U B K F R c X c 0 + e / H g T p M v o y C j V 1 t U a Z 5 Y D v 6 / 9 y T N x n G C x y 2 3 b W o w r y U N 7 / J L p S A B I S K i o 7 e 3 P a M i 2 T 8 5 B u h 2 p 9 5 J t y S 0 a Q f t w c v b c e g Z r w J D p G y O 5 3 f E d E a t J J 6 y d l w w K i z G g u T r g Y M A K r 3 C t r 4 V M A K Q J F l R Z C Z B 0 u / f s Z B X P 8 1 p k M g N 2 U T I A m b C y r Y s l L k i o p t 1 b x B 5 7 O Z 0 h J I + t j 1 R M G y b 0 y F G 4 U y o V 5 N E p W S C Y N B n A I 5 c s Y M v E 2 l H J Y G F + I W k S r u U 3 x i L f i G K f 9 1 r o f G d y p M I E x S P H D s v 3 v r / V Z 3 y / h f q m 7 B K x v q X Q t q x e U i 1 t E L c 5 D P L o 5 b 4 0 V m t 0 T n c v X b 9 2 k 8 6 e O b / M R R 1 r h 4 E k y Q C v x 6 q u a w W + r 4 f t k W S J a F 3 N o 7 A C j j S o C B A A 6 2 C M z S X n E I b d F u t x h A N n x L Z H o k n s N v 7 U c L 2 k X r L 8 e O f x y i 0 q B Z B R v J N c r r X b T s C H W + f F A 4 b 3 9 v W 9 F D V K p n i w s Y 1 I b k x f 8 H r g D b P Q 9 u 2 t 4 t n S w H s W + T o G / G A 3 w a a B E 8 L H D e 7 o 0 U N R r 1 0 N u M / L F 6 / S 0 e N H + H 6 S e 9 / l S 1 f o v f d P G E d r A 7 4 P w b 5 P Z m p k 0 U w g k T 2 F j g a / F W N e c O P X 1 d d S d l Y 2 / f h c E X 8 p i F h J P 5 2 o n x O y d U + / e a z j u w o m 1 J O U J 1 Q w c 7 t 4 9 s w q H 2 A m E 1 S c 2 Z g B T W w z Y 9 a u B g Y H q b i o m D I z M 8 K h R v G A z 8 X a E V D N s N g / x p 8 O H T 4 o R A D x 4 r n c V 8 O 5 s x e Z H M e E 3 M n g z J k L M q P 2 5 I c r e / g S A U G + i E s M W j P p y g t F K H j 9 t m b 1 s u S z U m 5 + L u X l 5 t L L / l e U w Z I n i w n 0 8 m U / 7 d 6 9 M / z 7 f n y u B r m x w m 2 Q C R X 0 e 2 l H y S S N + 9 d m N 6 4 n i F a Q y q m o q j F K M p l J Z E Y s m Y D r z 1 x 0 6 e I V G h k Z l W O n H Q 0 n c 0 U y I b r 7 x v V b s m Y 4 V n J F C B I c E J B U e B 8 a G + 7 h 6 d N n 4 v 7 u 6 O i S e 1 s J l 5 6 6 a S b v I L m D y d k y a N g H m Q y v S y Y A u y h C t c R i m x q + g I V G p z y y f j r I N D E 5 S a P D o 1 R Z W S n T O / b s 2 S W / E 8 C i m g B + q 4 U J y L V B I c 4 f j + V R Z Y Z a M j o V k + 3 f / f 4 f / o v 8 8 h S F l 6 p Y O q l B X D M S E c s M y 9 h 1 q q n d T D Y m A k i J V V U n u R F h E i G O Y 4 n 1 4 s U L W d Q S 0 z j M Y 0 o I d O 3 o e C H v g 5 Q a G B i k u r p a m R q B E K Z r b K P 1 9 v S S x 8 0 S k d X A 5 8 8 7 q K / 3 p e z t h F i 8 m c H n N N j X T f O Z L W T n 7 y w 0 1 o 6 I B 9 z X v T s P q L m l m e + P a / g 1 M W H s R Y X 7 Q U O Z W l S / t a G 6 k P K z V H R 5 D n c U C I g 1 Y 2 R k j F 4 t l F D X e L R a C o K G u A 5 w f 7 V F A Z p N s C L u e o f l z N 3 2 1 V v W O o b f 2 f p a A 7 m Y c F f m v U 8 7 d z T L K k C 7 d u + g q a l p a e Q W E I z t h g 9 N Y 0 6 Y 4 Q p b Q u / f F A t c + z / / + 5 + o q q q S m p q 3 q i 1 m Y o B B U N h o i I P T Z M V 9 o / z / r o x Q Y O I p / f q r k 5 T h i C a y G b B j n r Y / o y N s o 7 0 J v v n 6 O 5 F Q 8 N w t u t 2 0 Y 8 9 + u j 2 Q L 7 a 3 j m m M h z s v s a B n 5 P 5 E I g u R 2 I 7 y + z h 5 q a V 0 n h b 4 8 W P d j F S D 5 e y 9 1 C W U I 6 e S 5 j x 5 Y g h r Q m k k I 6 G A 4 v n r t G 1 7 q + x b a 8 b d u w 9 o 7 9 5 d I o n w 2 e 3 t T 2 n X r p 3 y u X B U 4 B z s n Y V 5 5 d S 4 c / s e 7 e T r 6 O 2 h B m J / p r U A u 3 y c + v a U k B j q V S L g + 0 9 9 + z 1 9 9 S d f G G f W D n w G B o a x l J i 2 h 9 C Z z M 5 7 q H O h P q 5 z Y m j G S k 9 H H G T s t R 2 G L B M Q C C l C s R 0 F Q i 3 5 P b J E 9 W Q o + p m m A l K a U J b c 7 T Q / 7 x U 1 A 4 1 E k 0 j n y Q C 7 s O + o w q A k k Z u l B + Y / A f B m I W Q I Z M V m Z Y h c g A M C U 8 E x + I r e 3 c c 9 8 s X z l 0 W t + / w X n 8 j 7 F h f d Q r K y 8 u Q X X 8 F 3 X L 5 4 j V q 2 N U k M n 3 m d 9 H g Y H R 0 X h w i k S 7 I Y H h 4 J h y v 9 e P q c S D g M Q J s x P e M i e 0 Y e j c 4 7 a W s Z J m W q J c s G Z l Z z M o B Q w b C E 8 v u 8 1 F Y 5 T V M U / f m p A N v v f v + P b E O h F 0 q 9 5 K d S U b X W Q q B Y z H m t E n p 0 8 / o N y s r O p E w m C q Q S n A 8 1 N d W 0 Z U u D T I F / + O g J 9 f X 0 y b r g i A g H i e C M g O 0 A N Q 9 l v A / R 5 I g k 1 z 1 / M r h 5 4 z a 1 H d x P P i Y q F m 4 p W i E i o 6 + v n 7 q 6 u m R 3 Q 3 w v g N + / 0 v c h D A q d A I i K h o 8 I D p A R U e T Y 6 E 0 D n c m 5 H 3 + k C W 8 O 9 c 0 V U 8 + E X T Y b W B X 8 + H E P 8 P Z B c s O N X p r p J p 8 N n V N 0 n a 3 3 x I T 6 T y n p l L A 5 W E K E C p Z J p 9 c B 7 K P 3 D 0 P t y x G P H 5 w L W H P P z y p M d p a y d + p q a 8 S r h 3 1 u M Y C p 3 d t 4 P S Q X 5 k R h j b 5 t 2 1 p F 5 U s W G L 8 a G x 2 T S P L a u h q 5 B 0 j E e J i e d t E 8 v 7 7 t w D 5 + T a Z E V U C 6 X b 1 y j T L 5 P s 0 S B 5 I S 8 6 5 w n 5 j + A c 8 d p p + g Q 6 i q 2 i T n z W T S g O r b P + 0 g Z 9 b K K i u a l w a e P O w o I R N I x X U y O o s Q K Q t l O M 2 v X P 9 I W b d 5 Z m G N V G A s X o d Y e a W 1 / J k W a Y Q I T k X M G i S N 0 x j w N A O N x e z 9 C w W V L c V f T B N j a m / b Z I H v w n g Q I t F h r 1 2 7 d m M Z m U C C C + c v 0 Z k f z / N 9 T V B T c 6 O c R 8 P 3 s W q F K f k f f / I h u d 2 L r M q d p R v X b o l 6 d + 3 q d R o f G 6 e L F 6 5 Q K 5 M c H j 0 8 G 0 w h g T c z E U D Y u o z l k y U z H C H a X I h 5 Y u o 4 9 i n H H g d D V q r O W g j X V 8 q k c / e f v X 7 X / S 4 j p / W N 7 S c z d m x y 0 / x Y N z U 1 N d L X f / i O W l q 3 U m v r 8 s B T j F u 9 / 0 E k O g E e Q q i A Q e 6 Z I Q n M n s H V g N 0 I M T 9 K k w j S C n O h l P v d w e U F l l x D 4 l n M j V m t C O S / f P k q t b X t i 9 o Z H s A 1 e B J j g Q 6 o l 9 X W x q 1 b j D P x c f 7 c J f 4 d 7 x t H 0 T j f m S F r F U a D i c q S U n v 6 Y E M F f B 5 q q 5 6 l O U f y d t 5 6 Q B I K 8 P o E m 0 6 v T Z 5 4 e D h g p 7 L N G N u x 0 i e f f c j 2 1 H I P F S R X W 8 x O h Z A M H p Y 0 D p Z m m 5 M I n o X b G 4 G k a P S T E w i g j U g k u N R B S t g 8 U C V x D e F O s W Q C Q B h M v 5 + e m p Z w J z P i k Q k b G V y 5 f E 2 2 E 1 0 N x 4 4 f l s H j e M 9 3 G Z m k M + M c 3 b e 8 X L 0 H f / v G U i 8 E K W W D Y 7 E V C 2 C W T m 8 C u 9 1 B d / q d s p Q x B j Q R b j P P 6 p Y Z W B 8 c n j 0 z S u v 3 0 K V O C 5 3 v y q J n c / U y z + i y E c o T C 0 g k E A X O B N h N W O R F A 5 L 2 8 c M n 9 M W X n 8 l g a h 3 b U y C S e Q A 5 F h h E 3 t q 0 l e 7 e u S / S b S X M z M y K / h 8 7 E z g e 4 M H E P S L a Q 0 d G J A T X h T x / 1 A N o J F W h 6 m P c z Z 1 S T L 2 t 9 2 Q 5 / y D 1 V D 4 M v C 6 E t i w b f 3 o b x A K O b f H R 2 G C v r E q E b T P n f R b Z U j P g 5 k b p H q I 9 O x v F n T z s S t z Y s R 5 e U X b E x g N h s H Q y N h a I B 7 j p c f t l Z W t f m h m / G 2 F O v / j i 0 x U J C C c F J M / W V V Q + M 1 w u F 1 1 i O + z Q k Y N U X l 4 e D o g 1 A 3 Y l 1 L 1 g E O N Q U P l 8 o v L 5 / V 6 q r X R S Q X 7 8 D m Y 9 g l W + O D R b 5 y k U i l 4 y + G 0 D k + 5 u 9 2 d K 8 O d T J k 7 / l E 1 i 1 6 Y D h T T p 2 C 7 L a 6 1 E J g A r t p p x 4 1 4 X F Z c k d o d D e s Q L J Y K 3 E U u M o f N I B D y L T z 7 9 i P 7 X / / y / K z 4 X S D R 4 J M d G k 5 9 a U l B Q Q L X 1 d T K G 9 W R 4 l S h 4 f L V 8 v c g q 3 B j r 5 h g k X l 6 H 6 z W l p M p X X a 5 s l Z + S V E U V d U b p 9 Q H 1 T 6 f 5 n F 0 0 G 8 i V N h Y P W C D m y e N 2 4 0 g B v w 8 e P o R W 3 b h + W 8 a g Q C z M t Y J 3 7 8 y P 5 2 Q K B 6 I 4 7 t y + S 7 k 5 u R L x A G i V O B Z Q I x 8 / f p L w e i z g Z d y z Z 6 e U E 3 U i o u z x v U q S M k 6 i B E c L q 8 h x 6 n C 9 J s u F h 8 9 / u l b 3 R 0 J G Q Q t N T L N a Y Q z q a m L p / F 0 G N p 1 G u E 4 8 Y B o I V m + F O x x L P e c w y W Z c s z J l A o D T o q + 3 n 8 b H x + n Y 8 S N x 1 T u M h Q 2 8 G h I S n n j v q H g M N f B 8 v v / + j C z f v L 9 t r 0 S R x 3 N g a O D 1 s M 3 0 U I B e h y I a I Y l 7 l D l T C D 0 K G C q f n 1 U + / h 0 Z F j d t 2 7 Y 8 r n G 9 g g n V k X K E s u c 2 0 / T s + i M U 7 L 2 2 6 j k q L c i g e J E N u H 9 M M r Q y U e B p Q 7 Q G x p S a m 7 c a r 0 g e e B Q X L 1 y S Z 1 R Q U M i S K V s i x R G 3 W F F R R u c 7 r F R t 6 a T q z d U s 2 b K Z r F 4 Z n E Y c I b y G x c U q E l 2 P u W F T 7 B n 3 c q c x 7 l n m Q h m x f E H Y U G J H e d i O 8 v K x h 9 r 2 q o i O V E B K E i q Y 2 c y N 7 e 2 N Q f 1 c w P 3 t K n w p P T h W E c L t Y r q I 3 W a X j c x a t z X L N j c 7 d 2 0 X 2 w W D s i f e O y Z x e 6 8 D P B + 4 6 D G O B W k G c n y L w N q v f k H X e x x 0 d I t f J G F P T y 9 l Z W Z R S 2 u T q J a x Y 1 D Q D s + y 3 R g P i J A Q I s E p A Q l l E E q c E h i P 8 r v p 4 L 7 E a x m u N 6 S k D V W y T o O Y g z 6 E A / k p I z O T 6 r m R H z 9 x l B o b G 6 m w q I D e e / 8 4 1 d b W 0 v Y d 2 2 R 3 C 5 A v P x 8 b o L 0 e m Q B 8 x o M H 7 e Q J O s O S B p t U w x X e V q f W z 4 C z 4 e j R w 7 R 3 3 2 4 Z S D 5 + 4 o i c N y M h m f j z I w n e V j 2 F J j q P V 4 f r N a X k Z g G 7 q 9 f n g O G m k k w Z 3 4 H 0 0 e N B m E L R 3 N J C j x 8 9 k R j B Y i M w F g P A U M f e B J 0 D i 1 R S 3 0 b Z z h B d 7 X a y y g l P n 0 M F y s b Z l 9 c 1 M 7 M s 0 j 3 R m B o Q T R 6 d + H g p + t h c d + v 9 X 0 p G S l g s 7 7 Z q l w h 7 u S N A g 8 Y 0 e 4 n / M / D k y R M 6 e u y w c a S A E K R k V z + K B 9 h D f v c s f X y o R t Y n P 9 7 o E w / c 9 e s 3 J a 4 v H m I 3 b 4 M T A u N v i R A l i U C i G C J J z u d S C S m p 8 o X Y N j i 5 Z Z Y y 7 O u n s r A A i q F 1 L c O h Q w d l n Q o N O B J 6 u n t X n G i 4 G j D F f l e L k n A Y R / u R y f H P N + f p 2 P G j c i 4 e o P J p x P f o R Q C y 8 B + D P J p A s Q R T 5 + L V 4 X p N X I V x z q 7 z B B r Z 7 H b Z c m W 9 A A u g x A L x f H A c A K X l K k I C x + f O X p B V l N 4 E s y 4 X u W Z d N D o 6 S n c 6 Z m j O N U 5 z o 5 0 0 5 V 0 e F 6 i h 9 + t d d T V Z k A m Z F M 1 E 0 i Q K y Q 4 m k k R C L a / D 9 Z p S c u V Y R D b D B Y 0 f F 8 f 7 / M 7 i C t s x G p j G / v 1 3 P 9 L p 7 8 / Q w w e P a F O F G q t 5 9 J D V v + N H Z C m z 1 8 X U 9 D T l F e T T s / b n l J m d T 4 7 M L L L a n F R c 3 U K v n l 0 n r D s Y D 3 C A Y N I h V p N d C V E S S a t 6 X B 8 q D A z n T C k U j F u H 6 z W l p M o H 6 W S D Y c D A l i z r B d h G 5 s m Q X a Q Q F v n / 5 a + + o C + + + l x 2 9 M A s W g C x c 1 j C 6 0 1 w + c J V 8 d 5 h S 9 P c n E z K y M y h 7 N w C q q s s p M O H D 9 C t m 7 e E d L G o b T 1 C b s / q m y a E J R G I p I l l J J A K k i l 8 D h I q T h 2 u 1 5 S S T g m s H m S z 2 b n C Q i v G u L 2 L G H L Z 6 L u r P b J 8 m X Z M 6 B m + 8 O w h B O l N U b G p T A Z l F x c W R Y q f a P R R Y 2 m A 9 m w O y H j U i f e O y + u w s I x G O x O 9 c y q X O 6 v o G M R l 4 G e u M k U m k U p h E h k E w 7 G R L J R c i N N 6 Q U q 6 z R d 8 r E a w r i d k M i p 4 P c F Z t p N C j i J Z L A V b i Z 4 / d 5 H G J y Y k E v z Q o Q P G q 1 4 f w 7 5 K C Y T F t H c 8 J 7 j N G 8 u i J z I V F x W J t w 8 h S s D w 7 C r j X X j O I A z + c S 4 E A p l A K i l H 1 p T Q 5 5 E 7 H N h A I H X + p a S E e j E 8 L Z U q F b b K C k H v K u 7 0 c v v k + 8 e 4 0 0 E m E Z Y / 3 r V r h x D g T R G w Z t N T t p + w w M x K 2 N L Y Q F e u X K e p O W y D a p x M A F z W Z A p L I Z A J 5 E G Z y Y R c l z G l A 3 l u z u v b g u 8 i U t K G C k q l h m R h E u T r E Y 6 M L C q q 2 E z P n n V Q d 1 c 3 T U 1 O S p g Q F o z R n r / X R a b T T l t a d x t H i Q H y f v D B C b r Z Y 5 x Y E Q a Z R B I p 4 k i K I l V s C l J 5 R c G y + l v P K S X d 5 o g t w 1 g N G o S Z U G + j d / + 5 g P 1 v c y t 3 0 s G D b b R n 3 2 6 Z e Y t V l R D Z j S n w G k F u m C D Y W j o O x A U i w D Y Z z P v s Z H M m 6 Q T h W 1 g K 4 V 6 Y L J B S m k z 6 W F S + S M J 4 Y X k 5 I j + W 1 + F 6 T S n p N k c C 0 M h g R 6 0 n I p k x M h v R y P E b 4 D D A e n 8 P H j w 2 z h L d v H 5 L p n V g q b C p q S n j 7 M o 4 s D W L T p 2 N O B x W w s o 0 5 a u Q S k Y K 2 0 1 G W u K e T U u m i I S C 6 h c h F d a N j 6 2 7 9 Z x S U u V D w n J X q G T P O l 7 u F x u d z c Q s J A l S b W m s p 3 / 5 p 6 / p X / 7 5 G 3 L N u G S V 1 + M n j o l 6 i E a 7 G q p L M 6 m g p F I 6 G / M 6 5 P E Q C u G B J g D 4 Z B T 0 W J M Q x 5 B M K j f I Y 9 h M I B M k K h a 7 R D l e 3 a 3 n l J I q H 5 I z K 4 c r N E Q z q z S Y d x 0 F m c s J 0 l B f T 7 / + 0 1 / S r / / V n 8 g 4 F S A S z G p b V R p j Z a Y f f j h D 5 O q i O x 3 T E g T 7 I m a n D D N c 7 s S f p 6 W X H m 8 K k 4 g l k y K P S V q B V J x j J r A m m Q q U j 6 6 3 9 Z 7 W d 2 t b A T 0 T 8 + T 1 e K i m K H o g c r 2 p f 2 u 5 W 6 z 9 t x L Q w T x / 3 k m f f / 4 J / e m v P 6 X S P B v d u 3 G Z i m 1 j Y o v F Q 1 3 x y p + p 7 S O Q R c p Q 8 2 B H G S T C P S n p h G s B U w q y X b j Z + J T U Q c q u H O s N o I F w g S s X W K 9 2 1 M O B V Q Z S T W h q 2 i p r P C Q C J i 4 2 b I m s h d F U V y L z r L B 3 1 f / 4 5 i 4 T w 7 h g w t R i g u f G 5 E S K k k J M E p B J y K O P p W y Q S o h l J C Z V w 5 a q Z f W 2 3 l P K q n x I 8 P S h Y q X y 1 y l W i 5 u L A r 9 0 Y d F N d + / c k 4 H g W C D Y N n Z f X 3 Q 0 2 P j t x K H t N D v n N s 5 G U J D h p / m + K 8 a R B h O J / 4 p k M q S T I o o u m 4 8 N m 2 k p Y E g r z N x l + 4 l z c 1 2 l S k p Z l Q 9 w + U I S h s R V r 0 4 Y W E / S C l E M y a K k u J j y c n N k 9 8 L O 5 1 1 0 + v Q Z G h + f k J W O s N T Y s 6 f P q b R k + b p + d 2 / f 5 W e V T Y M D L 2 X q P V Z N w h 7 B W E k W 6 w H m N U R v f I 3 + C U Q J S y a D P G H p B J V O z q n 1 + M K k 4 i T H n I q K E k e 1 r 2 d Y r j 3 v X b / d d x L Y U m C T s Z S H w 7 l g k n E W j e L d / 9 m w X 1 o q V g 9 G 1 c B v Q m c x O T U l 2 + 5 g p w 5 M Z 8 c O h H d u 3 a V 9 b X v p y a N 2 2 r F r O 2 2 q q D D e R X T 6 h z M 0 F q y m P / u o k e w 2 f k b 8 O Z g S r 6 W Z e e 6 T u M h N J N L k M R N G r x + h V j k y k r E w i 9 + L / a H c 9 O W X R 8 j p X G U d v 3 W I l J Z Q A H a T s I f c o p q s N 6 y F T A D W 6 L t z 6 w 4 N D w 6 H Z / N i X y p I p c 9 / 8 S l N T k z R v v 1 7 o 6 a x Y x G W 9 z 4 4 Q T Y K U H a m k 5 w O h 1 z X Z D J 3 O 2 E y m d Q 8 u z V I r R X Y c l V J p H A S N S 9 S h p o n 5 O M U C v p T k k x A S t t Q S E F u K g 4 7 5 9 D b T a R 6 1 9 U + + x q 7 O j R w T P E 4 c O g A 7 d y 1 I 6 6 t t G V L v W y q j c B X A A S 5 c u m a e K Z y C k u p t + + l n I + C Z h T I Z N h M 5 o H Z o w 0 e G p r R g a 8 R A i E P S y 1 I K y Y R 6 i A Y 9 P F 9 I m J + e V 2 l Q k p 5 C T U 4 j + 0 o o Z q o C j W T 6 l 3 G B 0 1 r m 8 c F c p R X r L z N K K a B F B Y U y D S Q r h f d E r 3 + i y 8 / o x + + P 0 P N J W p j t 3 j A Z 2 u p p A d m I a n e b 2 T J z + X J O b 4 u z 9 g g k 6 h 9 m k y m s q i C A f r w 4 8 T T 7 N c 7 U t Z t b k 6 o U D u r N E r l 4 M r l x g C 8 q 1 I K d 2 X M j 0 w a P j 8 W e F k 5 s h 4 r y 4 I 0 D + 4 / p K q a B i o s r 5 e N 2 U 5 + + B 5 t r q 6 U c b t Y n O 1 w G j Z T h E w W J l d b j U f O D 0 2 r 5 2 u W S F p S a X t K d W a c 2 I 6 y W r C r f X T 9 p F J K e Z U P a c S f S R 6 f q l w k N A T 0 u u 8 q P O 4 5 8 b R h V d h k J 0 h i v Q f z S k m x W F j 0 y D L M J a U l V F 1 d R T e v X i b X h N q J E J t R 9 / T 0 y S 7 1 G n g + N 3 o d F A i A T B H C v N f o 4 e S m L L u S P E + H L X w N 0 o m J I 6 5 x d V 6 p e Z F n r h a 7 9 N P H n 2 B d v / j 1 l A r J c r 3 j Z U p 7 + T R e 9 P k p Z L W T 1 e 4 k m 8 0 h 0 + T h y b J Y r O 8 e u f h + P m x a E D t o Y G C Q 5 l l F m 5 y a J v f i I g U k E i F E z a 1 N V F u j Z v V q S X v 3 7 n 1 q Y D s J 5 + w 2 W 3 h r z / 6 h c X I H M 6 m l J k + O N T C d H p 5 A f M / j x + 0 y 3 w q P Y n j W S o 8 H b I a 9 p K Q T C A U i Q T q h j O E I E O d 8 B 7 8 O p B H V z i A P d w J Y w 1 y 8 f D 6 v r M U O D 1 / Q 7 6 a / / M 2 X x r e n J i z X O z c G o Y D n 3 T 4 m E h O K k 9 W G d S d s k r + L O N r g o 7 z M 6 K r x B i z h p d G w K 6 K P E 8 a X X r z o E X U N B M L G 1 A g x Q t A s b C a Q Z f e e X X E X / e 9 4 3 k E t x r a m I O m c x 0 L X e 1 n F 4 7 I Q K U w o J a F O b m V S Q F I Z Z L r U a S O / Y S M J m V C G J A K R k L S r X A j l p l / + 6 n 3 K z n n z K f z v M i w 3 O v s 3 D K E 6 u x f Y k u L e W 0 j l M E j F k i r J u U E / N z 7 b F u 2 Y 6 J u 0 x d 2 Z H d v c 7 N i 5 X S Q V p q z D 7 Y 0 o E U x I b G l p N l 6 1 H L d u 3 p E N s U G g B Z + F r n Y 7 m E C m a R i Q R k w W f Q w n h C J P k L y + I F 1 5 Y Z W y d k K A R N a Q n 8 l u k M m P v X S V d M J u G 3 / 1 1 7 8 0 v j l 1 k f J e P j O a G 3 O 4 8 l X v C X 1 e N Q T l r H g X 8 X g w W n r G I x P U s Y L C g r D a p 8 e Y I J n g e d P 7 Q c U C u x W K o 4 H J 9 H T Y R l d f O O Q Y k k i 7 x Y U s O M d 5 r k P b R O p 8 h E z q G F I J z 1 H Z q s Y z h p S S 3 E d f f J X 8 Z t 3 r G R u K U I D D h i k E 6 E E V q b T e r 1 z q G G u B w H 4 3 h P b I 3 O q S 0 8 s S K d E e T t i a B s 6 K 2 E 2 r 8 R u x l c 2 B g / u l / G r a K g R S C Q Q y J J N x D g T b X c X q n k G e k R k M R W g y G c / P e I Z L n O T Z a j K x p E K A c l G R W g Y t 1 b E h 3 O b m 1 L o 1 j y v d q H C j 4 r V B L Z J K S G U 8 n T 8 y c B 8 P V o g 2 x 5 Q L L A U W b 0 d 6 j f L y M t k 5 H m u h a 6 C 8 d 9 8 e f h 7 a Q 2 c i E p M H n j o h k 0 G a 4 1 s i q h 5 U y f Y h l o w 4 F o + e I p I i F U h k O C M M M u H 4 L 3 7 z V V Q d p H L a E G 7 z 2 L R 5 U y Z X u q n i j c a g G o b f s B / e D V a N z S V W I m 7 d u C V b e G Y b 3 r x 4 g O O l s m q T O C 7 u 3 X t A 3 5 0 6 L U 4 L b I k D E o m k 0 e S R H B 2 L c c y J Q q q j w e v g g L j W b X j 1 k E x E Q l l 5 9 y J k w j 5 Q F e V q Y 7 Z 4 9 Z C K a c O p f E B p S a Y 0 F N W b Y n t K 5 J G G g V w a F j c w k I t f r N 7 4 j g F 2 0 E o 7 c G A M 6 / T p s 9 T S 0 k S 7 d u 2 k P X t 2 0 Z 6 9 O y k r M 1 N + m 5 I 6 k E p K M o X J h G u S A h L j B x c 5 J J P H u 2 T Y S H i f 8 a z k e e l n i X N M K C G T l z U B L 3 3 2 x c a w n T R S d k 2 J 1 d K + 3 W V c 4 d w I t L 4 v 6 o l q H L q R q M a l G t w f 0 7 5 K J C z 5 j o z S c o B M z 5 5 3 0 K e f f s S q C H 4 0 4 u 2 W x J W O C H R F i i D d 6 2 e 1 T 8 q q A w n P s D V + f 3 E 2 P x c u z y 4 G 6 X o 3 2 1 r y f C I d j 3 p 2 R q 6 f I z o o J t R v / + b P 4 j 7 7 V E 6 W W y 8 G 3 s 3 u 9 2 f A 5 O Q i d b 9 0 R Q Z 7 4 U Z n 9 Q T u d K t V b Z E J l 7 o F Z W 6 U G A S G o q w 9 a j 8 X P m r 2 G u s v R A B y 3 7 t 7 j 7 b v 2 C 7 j T 4 g a d 7 v d V F O z m W Z c L n L Y H R J W B J g 7 h L G x M S o u L q F H A 1 Y a n b O I B F b X O R l l L Z l R V k R T 5 8 L E A 6 m E W J B M I B N I B D L B R Y 5 t P j 0 s F e v p 6 P E 2 + f 6 N h A 2 p 8 m m U l G R z Q 1 2 i g A / S S S X 0 7 N o O Q M + s G o w q R 6 Q W N z i I j U S i 4 y 2 j e 2 L 5 4 D P s I O z S 7 n Z 7 a G R 0 V N b q A 5 l Q z s 3 J k U 3 b I I G U 1 D W k E d t Q 2 C P 3 / H M b j b g Q 0 K r O 6 1 w l 9 R s V Y a D 6 G t I K n 2 M 8 C 5 2 U q m y Q S Z 4 d y l 6 y W U I b k k y A 5 V b 3 x p V Q G t d v v u Q n w d L J A U m l J J Q e 8 A 1 L K q w o Z I Q q I d f u U U g r / E N Z 4 6 e Q Y B j k V S q n g t u D C A S f 3 J d 2 m 2 s p Z E 7 Y f w n S B 7 b S p Y t X q K G x n p 7 O V P P 9 s / q m p Z J J O q k x K C 6 D S L r M O a S R x O q B b C Z y a T V P D e I i v M h L f / v 3 v 5 H 7 2 Y h g Q g 1 u e E I B V 6 / 3 M F E Q 4 2 f E + W l S C a E U m S I 5 i K V U Q J V H y K W A s s r N i J y K P r 8 6 m B i + e S o P t r M U q p F 5 T 5 i q X l l V K T F 7 8 Y i E B D I h w h x 7 8 2 p i X e u 2 k 9 s H N V B J W S E R n 5 d j g 1 R C J C G U L o N I E c k l N l P Y f j I k k 0 R D M J l + / x v T c 9 h 4 s N x O E 0 q A x n X 5 W j d Z J H B W 2 V P R p I J k 0 j k k l E G m M L n Q i F Q u Z e S a O O H 2 F d 3 Q z E f m S l h + n v / y / 7 Z a H + U 5 W c 3 i h q 1 c 0 b h v J I N E 8 j p F J M x 5 m p + f o 4 X F R a q v q x U V 8 X w H Q o s 0 g R T B F I k U e c x l T S o h E p e V a h h R g X W C l I T N B D L 9 7 m / + n J w Z y a / S l I q w 3 O 5 J E 0 o D j f L i 5 S 4 m k i J V R P U D q Z S E i h A L x A G Z c G w Q S Y b 1 j L K w Q p U F c l 0 K 8 n 8 Z p B a i q y J y S p E F 6 2 Z / 2 O Q x T o E Q O u F Q l 0 G Y E F 2 9 e k P W l a i t Y 4 l W W E A X Q C Y h k r o e V v H 0 O Z C G k 5 w 3 p J M m k 5 J Q U P W U i h d N J u W E + L e / + 9 O w E 2 Q j g w k 1 F F 2 L G x x e r 5 + u X X 8 R I 6 l s k m s J F S Z V m E w g V i Q X 8 m g C S a 5 J J H 9 w K l x e D l U d I I m C I o w + 3 1 j i p 1 p Z f F I T a H m C N N K r u S 7 6 Q n S j R 5 F J S S d c V 2 V F J M 5 B K i Z M 2 H 4 S i a R V P I N Q I F F Y Q i k 1 T y I h m F C H j u y l v f s j c 6 k 2 M i x 3 0 o R a B p d r g W 7 f 7 V M S y p B U U g a J x I 0 O l S + O P W W Q S 5 N I k Q v / 8 U f + S p 4 0 Q A w j l 4 z / 1 R Y F Z L d B n I o l k j k h L A n 2 k l + i q R R p z E s m a y I p Y o F I B p k M A k W r e Z B Q h m R i + 0 n I F I B k 8 t H x E w d p 1 5 5 W u b 8 0 u H r T h I o P 2 B h n z z 3 G h r 0 s n S K S S q l / S l K B P E p a q b J Z S i k y I c e n G c c o G b l C I n J p A u G P U T 0 g C m f l u U H a V q l 2 Z l T k Q V G V c c 9 9 U 1 Y a c V n I z Z J J n V e k 0 e U w m e S c Q S A 5 p / K I m q e k l H k A V 9 Q 8 k U x e O f f v / / Y v 3 2 j z 7 F S E 5 U 7 v s F F j a c Q C j f D 0 6 f t M G C Y R J J V I K B A M h I r x / J k J B W M H Z U 0 k o 6 z + q 1 w h X J B S d E W A K b q k y i r H 2 n u c M X m g 2 s l Z I Y t O i j z 8 R 3 J N n I h 0 g m q H 9 4 I 0 u K b y M I k k V + q e q H d C K k U m S C S o e I g e / x 3 I l K X 2 / k 0 j g j S h k s A P 3 9 / h Z s u k 0 e q f o f p Z Q T R D Q m m J F Z Z Q c m w i E l i A I 2 R C H 2 R y d R l U h Y A U U g B l j L I i i Z Q M w v A f V c Y / g z T 6 n K h 0 K G t p J J K I c 5 w 3 J F N E 1 Y t W 8 5 R k U m S S Q W + 4 y l n N s 3 F n 8 X f / 8 F u 5 h z S W w 3 I 3 T a i k 8 P h R D / U P T D J R Q C Y Q C 4 4 K L a m Q G 2 T S R A p L L J X 4 j 8 p B K n y g l H F k / E X B q A m Q I w w h i w G D O J J L h i s o I x n k 0 c k g k S 5 H 7 C X k c c h k k k 5 m M u l I C O S N W + v p 8 y 9 P q n t J I y 4 s d / v S h E o W i L o + d e q W Q S p I J 0 4 G q Z S k 4 j y K V E h m V 7 p B H y P X R N J H Z k i l R P 4 I M c I 5 S I L z U o w m E q 6 F J Z O Z R D g O E 0 m R S V z l I q l A J E U m h F i F 5 4 s Z O V S 8 v / i r X 1 N J q V o g M 4 3 E Y E K N q J p K I 2 m c + v a q e M + U Z A K p l O o X s a t A K E 0 q E A y U M Q i F c 2 E i q X x F C G 8 U e a Q E Y h j H m j T 8 x y i r Y 5 3 L 4 K 2 Q y S C V Q a Q o y W S Q K d o B Y e R s L 2 F 6 y H / 8 + 7 9 e / T 7 T E K Q J 9 Z o I M K O + / s M V Y j Y Z h F K S K q z + h U m l C C X k w r 8 Y U u G P k S 0 D 8 w J / o 8 o g C w 7 w T / K o p C W R K i v J Z C Z S p K w k k 6 H q G W R S 6 p 5 S 7 3 C b / + Y 3 v 6 K y s u W 7 d a S R G J Z 7 a U K 9 E Z 4 9 6 6 X 2 9 l 5 u g A a Z W A V E W Z M q V l r x H / x n I E d B H w N m V h l E k j 9 G W X K Q x S i D P J p E 5 j J I Y x B J E 0 s 8 e o Z 0 i q h 5 k E Q q 6 W h y o i X a 2 7 Z L x p f S W D s s 9 1 6 O q t p K 4 4 1 w 8 d w t G h m b M S R U j K N C p F Q s q T j h j Q a b j K M I p 4 x a Y X r o g i p r 8 p j L O h k E Q h m E U d L I I J U m k Z D L I F G Y T H 7 5 v K L C A v q r 3 / 1 r u b c 0 X g 9 p Q r 1 l n P r D e X L N e Q w C a Z s K U k u R K R x N A Q q h 4 c p / / F m h E Y M s 4 V w T C Z k i j 0 p G W R N I y B Q h l Z Z I Y W K B T E w k f G 1 + f j 7 9 9 j / 8 u X x V G m 8 G y / 0 0 o X 4 S t D / p o g f 3 n l M o L J 1 M u S a X E A p 0 E l Y x E p F K E U j l m l C x i Y l k I p M i k i G R D F s p T C r O H X a 7 x N 8 d P X 5 A v i G N t w P L / f 6 x N K F + Q q C x P 7 j / l B 4 / 7 G A 6 R A j F 7 J I 8 m l S J C K U + J 5 y H S W Q Q y S S d F J m Y O D g X V v O U i x z j Z t t 2 N N M H H x 0 T d T S N t w / L y 4 m Z k M u D J X R D l J 3 h I J Q L M u 0 0 6 w l A u U j j L Q J u 7 I F X Q 3 T u x 6 v c 4 E G e C K H C Z Y G Z W J p I q q y I B f L E E I q P I 4 O 3 i k D 4 O G w c 8 N 7 J I 9 T c 2 h i e Q 5 X G T w d L 3 9 h 0 6 L / / t / 9 K f / e P / 5 k W y E m W h S m i n C J y c m / m k Q 2 f 0 / g p M T c 7 R 1 / / 0 2 n Z b k b B s r w j 4 x N M n X A u p I o h E 6 5 A A u X k Z t O n v z h J m y r L T Q R N 4 + e C 5 d u z 5 0 I t O / e w b u 0 n d 9 B K D p u V b p z 9 j o 5 + 8 i V 5 0 4 T 6 o w C E g e o 2 P e m i 6 e l Z G h o c k X E i A Z O k e n M l l Z Q U U l G J W t M 8 r b 6 9 O 7 A 8 e D W O 7 s 2 E E O U 4 7 b T g S 5 M p j T R W w 6 x r h u b n 5 q i s o o I m x 8 b i L S N m S Z M p j T S S x K 2 r V + j u 9 a u 0 u L B A l 8 + d Y Q k 1 E C u h 0 k g j j d e F 5 e H A R J p Q a a T x V k D 0 / w G w Q y m I M C M q q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 G u i d = " 9 5 3 b a b 0 7 - 9 c 8 d - 4 6 d 7 - 8 7 8 7 - e 2 0 1 6 7 3 a 6 6 b a "   R e v = " 1 "   R e v G u i d = " 6 e e 4 7 9 9 9 - a 2 c f - 4 9 7 d - a 4 a c - 2 2 a c f 3 c 1 f 4 0 5 " 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 N a m e = " C a l q u e   2 "   G u i d = " 1 a 5 0 f 6 7 1 - 8 c 3 5 - 4 8 1 4 - 8 e f 3 - e 1 4 9 f c f 5 9 3 0 9 "   R e v = " 1 "   R e v G u i d = " 8 c f 0 a 3 5 e - f 3 e 1 - 4 5 c 2 - 9 0 a d - 0 8 c a 9 b 3 5 6 a b f " 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2 E B 6 A 7 A 3 - A 0 A 4 - 4 3 5 4 - 8 5 B 3 - A 0 D 5 8 7 0 7 8 F 6 9 } "   T o u r I d = " a f 6 8 3 5 b 4 - 4 5 0 a - 4 b 1 6 - a 3 f 6 - 9 9 1 e 7 a c 4 0 1 b e "   X m l V e r = " 5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3 Q A A A N 0 A Q I r Q U U A A D G s S U R B V H h e 7 X 1 n e 1 x J d t 7 p i J w T A R C J I A J z A D M 5 M 5 y 8 M 6 P d t W R L e l b W e i 3 L e l a P L P 8 H f / U H f / V f 8 O M o a W e G M 8 N h z j m D J A A i E E T O j d Q Z 7 f O e u t V 9 u 9 E N N E j O L N H o l y x U 3 X s 7 3 L 5 V b 5 1 Q p 6 o s / 3 L x R o j S S C O N t w K r k a e R R h p v A Z Y / X L q Z l l B p p P G W k J Z Q a a T x F p G W U O 8 4 8 o o r y e r M p d C S O r Z Y i E K B R X K 7 R m h p K U R L o R C F O K X x b o A J d S t d G 3 9 k F F S 1 k T 9 g Z Y K Q k C T E 7 E E O V B c E q L k i Q B P z V h q d D l B 1 i Z X y s y z k D V h o d N Z K / T M O a q v x U 2 m e h Y I h G 8 3 M T N P t 5 / 3 k D x o M T O N n h e X r y 2 l C / Z y w s b T J K t 5 G P h 9 R M B g U 6 b I p L 0 D 1 J X 7 q n 7 R R / 7 T S w s 1 S x 0 Z + K i + w E g s n w c i c T c g n x y y y D t f O k 2 c p g / L t i x Q I B C g n J 5 v z J c r L z 6 W l Y I j a + 0 Z o c G y S g n h T G j 8 p 0 o T 6 G Z C R V 0 W W j G p p 5 J p E + 2 u 8 t O R b p L t D + f R R s 5 d s V l U N 9 1 / Z a W z O Q g c 2 L x D 5 5 p g U e e R w O O S a R s f z T m p p b Z a y B T o g Y 4 n J 0 t n 5 g s r K S q m 0 t E T O D w 8 N 8 X E Z O T M y a N F v o x w n 0 d i M m x 5 2 9 Y q q m M b b B x P q d v r J / g T I K S i h U E Y D S y J F I j R 4 E E k k D 3 J + j d M W E i J B c O R m h G h L a Y A K s p Z E y o y P T 0 j a u X M 7 W a 1 K a k 1 O T l F R U a E c u 9 1 u m p u d p / y C P M r M z B Q C z c y 4 K D s 7 W 1 4 7 N z t L x S X F 1 P 2 i h + r r 6 8 l q s w g x 3 Y u L Z L f b K T c v n / p G Z q i 9 5 5 W 8 P o 2 3 A 8 s 3 V 9 K E e p s o a z h A L h e R 3 x 8 Q E k U R i a F z o K 4 4 Q E 3 l g b A q Z w Z e 9 6 K r m z Z t q q D n L J F m Z m Z o a 1 M j N T T U y / X n z z q E e B k s f f A B d p t d p B m k k 4 a W X h o u J p z D 6 a C s r C y 5 h v e 6 P H a 2 y W x 0 + u Y D 4 1 V p v A n S h H p L y N + 0 n d z e r D C R N I l 0 0 j C X g b L c J d p X 4 z e O I n A v u s n L h h Y a v 5 N J A P R N 2 W j g x S N q q C 4 S Q u A 1 G Z k Z F O D v x O d u a W y Q 1 2 m M j Y 2 L d K y s 3 A R 2 h Y k L y Z f P 5 P O w l M v P z 6 c g 2 Z l c T r a x L H T h X r v x q j R e B 2 l C v S G y C j d T w F I h R N L 2 k Z l E s Q Q y w 0 F e O t k a u e 4 N s B R x W 6 m U S f Z y 0 k a d o 1 x B V j s 1 s x S r L w n S 8 P g c P Z 4 o J S s z o z G j g 2 p r a / j z + X 1 e t s F s N p q c m K S q 6 k o h G x K + + + G D R 2 Q p 2 k Z u y q F 9 m 1 m i 2 f k N f G 1 6 1 k N T Y 0 O s D t a y 1 H K S x + N j m 2 u Q m p u 3 0 v C U h x 5 3 v z T u K o 2 1 w P L N 1 T u J a z y N F Z F Z 0 s a N W R F p J d W u p S L A 6 l 1 Q y r E E w / u A i c l p e j B R y a W I m m Z j 0 y m P b a s Z t 4 V y n S E 6 1 u h j K U J 0 + U U G + f j j l p a C l O 3 p J s v C I O 1 v 2 8 v 3 4 g N X W G L 5 y e 5 w s n T L o K 7 O b h p 2 7 B e C A f s 3 T d N s M I 8 6 + m f p x P Z c s v h c l J t f Q O O j w / z V N q q s q h Q b L R g M 0 I 1 n A 7 T I n 5 l G 8 r B 8 m y b U m p F f 1 U b z 8 8 p 5 Y L a T g F j C A J 9 t 8 9 L t W 3 f p w M H 9 x p k I z n Z k C E n i 4 W S T l + 4 P O E R q a d h t 6 j y k V P e E n b r H b d R a 4 a e Z V w 9 Z 2 t R R F 9 t d u X m 5 V F i Q T 6 O s 8 i 3 a y m n W W m O 8 G 8 I p Q l j g Z L O P 3 H P T V F h U J B 3 D + O g o F R Y X U 2 5 u r k g 9 q I f 3 + y a M V 6 e x G t K E W i O c x Z B K / m X q X T w i 4 R z I d O f O P T p w Y D m Z L n Y 5 Z Y A 2 E b I d I V r 0 x 7 / + c Y t X y A g E m d h N W S 9 o 6 9 Y G u v / K Q V M L L G H 4 d o q d 8 7 S w l C O v 2 V k V o P E 5 K x X n L J G D S d n L K u X k A h e A J T 8 1 5 Q 1 S c X 6 W 2 G x P x 7 N p Y s F B G Q 4 L f 0 + A n B m Z d O V R N 8 0 u L K r X p 5 E Q T K i 7 a U I l g c z C W v I t F b O t 5 F 9 R v Q P 0 M d S 1 f Z W z Z G X d z c l 2 i o a f 1 T W o b Y E 1 j r N + w i Q C w Q Z n M A B s 4 + 8 x L h j 4 s N l L S y E L 9 U z Y 6 B V f h x Q 7 w W p i J h M z E W Y 9 V n o 0 6 C A 3 f + 7 e i m m y s 1 0 X C A R p m j b x 9 9 j p k 1 a / q J G 4 / 8 k 5 7 h y e 9 R r v T C M e L N 9 e S x N q N W S X 7 a f F x Y C o e J p I O p k R e w z 1 z B 8 I 0 e f b f d J o p x Y t T C Y 4 C 9 R 1 3 d j R 8 G N x + o c z 9 N n n n 0 j I 0 T 2 W O s k A k g e k O v 1 M S S 7 A z t r i R 0 z E Z K A d G a / 6 B 2 h w a J j q W g 9 Q + 2 g W v z 9 A 8 7 P T 1 O v K p 6 M t 2 f T D 7 W f G O 9 K I h d R l O i V O z q L 9 t L D g X 2 Y v r U Y m g D t 6 s v E T x i V 4 7 g 7 X + a n M 0 i 9 q I F K 2 M z 6 Z 8 F k 5 u U p V g 4 q W L C D 5 z G Q C I A V x 7 l a f I u V K K i a + F 6 S q q a 2 h D J Z I Z b l B v k 8 f n e u w 0 / S c m y o c I z Q + G 6 A v j + x k d d A e 9 3 l t + H T q 2 r 3 l L S E N g b 1 w H / l 8 i k y a R L H E i T 0 2 o y A r R I f r o 7 1 k 3 d 2 9 1 B g z X h S L H 8 9 e p c 0 7 P q B t m w J 0 o 9 d J L j d X V I w z Y T X A Q 1 h d G B T 1 M J 7 T o 6 E k K G p j a 0 W A e h 5 f p i 1 b 6 q m k p J h s N j t Z m e W I x A j y G + f n 5 2 k s U E O T H i e r f 8 q 1 X l x c x H Z b k J 4 M u M j H z y a N C C y n r q c J F Q t H R j Y t Z T Q L m e K N L W k k I t N m b s j b K 5 c 3 N D T S + / c f 0 b F j h 4 0 z 8 e F 2 s 6 2 0 O M 8 N v E S + / 0 X X C y q o 2 i b O h p F Z 2 5 p t r 3 i o y n P T / K K X Z o O F 9 H H z o n j 0 N B 4 + e E w 7 d m 6 j 2 7 f v 8 r 0 e k X s 4 2 5 k t p H 6 / y c + S l S U f E w k h T / 3 j C 9 T 5 a s h 4 Z x q W 7 9 K E i g I a j S V v z 4 p k Q j n T H i J P H P W p h s m 0 L Y Z M X Z 0 v q L J q E + X k 5 C Q t a Q Y H B i W A F Z E M B Q X 5 x l m F K 9 1 O W v R F f 8 7 B O h 8 V Z a t 7 f D Z i F 6 d E s t h b P k F 5 W X b K y s 6 S 4 6 H B I a q q r p L y q 1 c D V F O z W e 7 7 Z q + D Z r 0 2 O l w 1 T g W F B W w j M r l Z i j 3 q e k U u T 1 p S A a w Y i O a X T k a y 5 O 0 N k y m e v a T L 8 c g E m M m E O U 0 d H Z 2 0 u a Z a x n X W o r a x N S O R D 7 F k A u D M g A 3 2 c a u X 8 j L V / c x 5 I m N V U B V x v c B 1 h Z r K / R K E u x J 6 u p 5 L C B M G h r 8 7 d Z r y m M Q a I F N 3 d 4 + U D z f 4 6 d N W D 2 X n 8 n V + D s N D I 0 w q K + 1 r q a N M 8 W J G P 8 u N m C z f 3 b i / 8 t P e Q L C a J B P I B M Q j U y K 8 3 + Q j p z V I n R 1 d E k 1 e X V 0 p E u Z 1 g H u Y n J i i 8 o o y 4 8 z a c e X S N T r x / j H j i G j e Y 5 G O A A 6 S O a + F 7 v e z x F n w U v 7 8 b T p + t I 0 W F h b F Z i o q K q K s r E z j X S R R 7 I U s k c w d g i 4 v L C 5 S A f / G W d c s 3 X 8 5 u e G n h a Q J Z c B e s F f i 2 V Z S 8 2 I B N z U 8 a 5 A A i D h A R H h e X l 6 U P f K 6 w P d N T U 5 R i S l 6 f K 2 A B K n Y V B 6 e / p E I T 9 u f U 8 O W e h l j g 1 2 E Y F y o e g i q x V Q P A K T K y 8 s N H w O a V H h m i G V 0 u z 3 0 Z M g l 5 z Y q 0 m 5 z T s 4 i x M G t b D N p 4 P V V B U p 6 W Z Z 8 1 J j R R Y 1 Z P T Q 8 M s q N c P C t k A k Y G R 6 l / I I C 4 + j 1 U F h U y L 8 r 8 R i U x 4 j C 2 N J Y z 7 8 9 I J I V E e 4 A V D 2 Q B 1 N H A E g o / L Z 4 z w X n Z 2 d n q b y 8 l I 5 v r 1 n 2 f D d S 2 v A 2 V H b 5 H p Z M y w d t N c x l A E d D L q v Y L o g U b 6 j f T J u 4 J y 8 q L K S W l i a 6 e u W 6 9 P R v i n v 3 7 r 8 x O S F p o M Y l A g a V b 7 9 0 k N W e J T b e v v 1 7 K M 8 Y / 9 J o b W 2 W G c I a n Z 2 s z s Z 5 P p g p j A 7 J 6 X D Q 7 p o i P h P / e a d 6 U g s V b N D k z C k K B 7 l q I s V r L L G o L Q 7 S 0 Q Y f d b / o l h 4 d H 4 f G i / A c B M C 2 P 3 l K o 6 N j 6 s W v i c N H D r E 9 9 2 a R 3 i D k / N y c c R Q f B + v 8 E l O I w d 9 E B M Z 0 e w T J P n v 6 j L J z c u i f b y 3 S x D x + t Q K e E 9 S / / v 5 X U i 7 k z q W q i I l p e t Y b J a 2 s X K c 4 / N a a c A R E s m Q C M B g K Z L L h n s U 2 B 1 Q j b a d c u 3 q D 9 u z d L d 6 5 2 7 f u h J 0 b a w W m u g 8 N D b O k e m i c e T 3 A c 7 c a P m l V a m F s l I U Z k E D b t m + j z d V V V O R t p 7 v 9 D r Y f o 5 / X 5 s 3 V N D E + y e T i Z 0 P J h T u l G t i G 2 p j / n E X K o 7 c W M q E T g j s a m O O e v 6 p K j d W Y 0 b q t R X p r G P c H D r b R h Q u X x H O 2 V k B a N D T U U T k 3 5 K / / c E q c A h o u 1 2 z S 0 m t 6 e t o o J Q Y I U F + i O o l n I 6 u r m R + 8 d 5 C y W F 0 8 1 5 G x 7 L k F Q + p 5 o j M 4 0 l w Z f t 4 b 5 d + G V P m c u a V s N 0 X G m Z L F p w a Z Y L w n G l c y u 5 t x / a O P T g o B o A 4 l C 3 j M Y K u g U V Z v r q J f / u p L 8 b B h T t U 3 3 3 x H 2 d l Z N D s 7 R / f v P R A J u x L w u m T Q X B 6 U c K V X 0 3 a a 8 y z / X b F 4 b 6 t P 7 E h I N a / J Z C z F w j A 9 v X K P + P 2 1 R c 5 l z z + V 0 4 Z U + X x U t W Z V D 2 o R r o l U 4 1 4 4 H p k W F h Y k G i I W 1 a w m l Z e X C S F W A t Q z h P s s 8 u c 0 N z f J + / T 3 Q G I d P N Q m c Y B Q M b E Y y 7 7 9 e 2 l i Y p L u 3 X 2 w o i M k 9 j c m w g d N q s O 4 3 u u U K P f V A D s S J L z A N t i 9 f j t d 6 3 H K 9 z T U 1 8 l i M l C D y 4 r e z F O 5 3 m A 5 f e t R 8 l 1 0 C s B Z t I 3 m F 0 J R h N J I 1 O g 8 Y 8 + o b S v b S 9 z r 5 j J h s B x X P E I N D g 4 y C a q N o + W A Y d / T 3 U N 7 9 + 1 R q x W Z M D Q 4 T I F g Q N a J W A k Y 6 4 E K C Z v G j M H B I Z Z o I 7 R / / 5 4 o 5 w K m g e z Y u U M C X j 0 e L 9 s 4 E + J K x + 0 7 n B n i H i 8 t L Z b f h P v r m K 0 K h z V 9 y p 1 I n J 8 Z h T F X g B 4 M G Z 0 I P 7 / 9 t U E q y 1 N R + S A + O o n x 8 T F 6 O a t e k u q w n L 6 9 s Q g V z N w h 9 k e s d E p E J g 1 t O 6 2 E + / c e i u t 5 N Q w O D F F p W Y k 0 / O n p G V k u 7 N D h A w m 9 b L E 4 9 e 0 P 9 O V X n x t H 0 c A 9 b K q s o I o K N a B 7 8 c J l + u D k e 8 b V + E C j H x k Z E Z d 3 T 0 8 f T X o y K b P 6 C D n t I T r Z t L q t 9 r y r j 4 Z D L R L d 3 t U 3 S l m F 1 X S 4 Z o 7 y c j K 4 4 w p S b 2 8 f z V q y y B t I / a a 2 o Q j l K N z F v b u K h k h W O g E 1 R U G J j 1 s N F 8 5 d p J M f f W A c J c b c 3 L x E V U B K F R c X c 0 + e / H g T p M v o y C j V 1 t U a Z 5 Y D v 6 / 9 y T N x n G C x y 2 3 b W o w r y U N 7 / J L p S A B I S K i o 7 e 3 P a M i 2 T 8 5 B u h 2 p 9 5 J t y S 0 a Q f t w c v b c e g Z r w J D p G y O 5 3 f E d E a t J J 6 y d l w w K i z G g u T r g Y M A K r 3 C t r 4 V M A K Q J F l R Z C Z B 0 u / f s Z B X P 8 1 p k M g N 2 U T I A m b C y r Y s l L k i o p t 1 b x B 5 7 O Z 0 h J I + t j 1 R M G y b 0 y F G 4 U y o V 5 N E p W S C Y N B n A I 5 c s Y M v E 2 l H J Y G F + I W k S r u U 3 x i L f i G K f 9 1 r o f G d y p M I E x S P H D s v 3 v r / V Z 3 y / h f q m 7 B K x v q X Q t q x e U i 1 t E L c 5 D P L o 5 b 4 0 V m t 0 T n c v X b 9 2 k 8 6 e O b / M R R 1 r h 4 E k y Q C v x 6 q u a w W + r 4 f t k W S J a F 3 N o 7 A C j j S o C B A A 6 2 C M z S X n E I b d F u t x h A N n x L Z H o k n s N v 7 U c L 2 k X r L 8 e O f x y i 0 q B Z B R v J N c r r X b T s C H W + f F A 4 b 3 9 v W 9 F D V K p n i w s Y 1 I b k x f 8 H r g D b P Q 9 u 2 t 4 t n S w H s W + T o G / G A 3 w a a B E 8 L H D e 7 o 0 U N R r 1 0 N u M / L F 6 / S 0 e N H + H 6 S e 9 / l S 1 f o v f d P G E d r A 7 4 P w b 5 P Z m p k 0 U w g k T 2 F j g a / F W N e c O P X 1 d d S d l Y 2 / f h c E X 8 p i F h J P 5 2 o n x O y d U + / e a z j u w o m 1 J O U J 1 Q w c 7 t 4 9 s w q H 2 A m E 1 S c 2 Z g B T W w z Y 9 a u B g Y H q b i o m D I z M 8 K h R v G A z 8 X a E V D N s N g / x p 8 O H T 4 o R A D x 4 r n c V 8 O 5 s x e Z H M e E 3 M n g z J k L M q P 2 5 I c r e / g S A U G + i E s M W j P p y g t F K H j 9 t m b 1 s u S z U m 5 + L u X l 5 t L L / l e U w Z I n i w n 0 8 m U / 7 d 6 9 M / z 7 f n y u B r m x w m 2 Q C R X 0 e 2 l H y S S N + 9 d m N 6 4 n i F a Q y q m o q j F K M p l J Z E Y s m Y D r z 1 x 0 6 e I V G h k Z l W O n H Q 0 n c 0 U y I b r 7 x v V b s m Y 4 V n J F C B I c E J B U e B 8 a G + 7 h 6 d N n 4 v 7 u 6 O i S e 1 s J l 5 6 6 a S b v I L m D y d k y a N g H m Q y v S y Y A u y h C t c R i m x q + g I V G p z y y f j r I N D E 5 S a P D o 1 R Z W S n T O / b s 2 S W / E 8 C i m g B + q 4 U J y L V B I c 4 f j + V R Z Y Z a M j o V k + 3 f / f 4 f / o v 8 8 h S F l 6 p Y O q l B X D M S E c s M y 9 h 1 q q n d T D Y m A k i J V V U n u R F h E i G O Y 4 n 1 4 s U L W d Q S 0 z j M Y 0 o I d O 3 o e C H v g 5 Q a G B i k u r p a m R q B E K Z r b K P 1 9 v S S x 8 0 S k d X A 5 8 8 7 q K / 3 p e z t h F i 8 m c H n N N j X T f O Z L W T n 7 y w 0 1 o 6 I B 9 z X v T s P q L m l m e + P a / g 1 M W H s R Y X 7 Q U O Z W l S / t a G 6 k P K z V H R 5 D n c U C I g 1 Y 2 R k j F 4 t l F D X e L R a C o K G u A 5 w f 7 V F A Z p N s C L u e o f l z N 3 2 1 V v W O o b f 2 f p a A 7 m Y c F f m v U 8 7 d z T L K k C 7 d u + g q a l p a e Q W E I z t h g 9 N Y 0 6 Y 4 Q p b Q u / f F A t c + z / / + 5 + o q q q S m p q 3 q i 1 m Y o B B U N h o i I P T Z M V 9 o / z / r o x Q Y O I p / f q r k 5 T h i C a y G b B j n r Y / o y N s o 7 0 J v v n 6 O 5 F Q 8 N w t u t 2 0 Y 8 9 + u j 2 Q L 7 a 3 j m m M h z s v s a B n 5 P 5 E I g u R 2 I 7 y + z h 5 q a V 0 n h b 4 8 W P d j F S D 5 e y 9 1 C W U I 6 e S 5 j x 5 Y g h r Q m k k I 6 G A 4 v n r t G 1 7 q + x b a 8 b d u w 9 o 7 9 5 d I o n w 2 e 3 t T 2 n X r p 3 y u X B U 4 B z s n Y V 5 5 d S 4 c / s e 7 e T r 6 O 2 h B m J / p r U A u 3 y c + v a U k B j q V S L g + 0 9 9 + z 1 9 9 S d f G G f W D n w G B o a x l J i 2 h 9 C Z z M 5 7 q H O h P q 5 z Y m j G S k 9 H H G T s t R 2 G L B M Q C C l C s R 0 F Q i 3 5 P b J E 9 W Q o + p m m A l K a U J b c 7 T Q / 7 x U 1 A 4 1 E k 0 j n y Q C 7 s O + o w q A k k Z u l B + Y / A f B m I W Q I Z M V m Z Y h c g A M C U 8 E x + I r e 3 c c 9 8 s X z l 0 W t + / w X n 8 j 7 F h f d Q r K y 8 u Q X X 8 F 3 X L 5 4 j V q 2 N U k M n 3 m d 9 H g Y H R 0 X h w i k S 7 I Y H h 4 J h y v 9 e P q c S D g M Q J s x P e M i e 0 Y e j c 4 7 a W s Z J m W q J c s G Z l Z z M o B Q w b C E 8 v u 8 1 F Y 5 T V M U / f m p A N v v f v + P b E O h F 0 q 9 5 K d S U b X W Q q B Y z H m t E n p 0 8 / o N y s r O p E w m C q Q S n A 8 1 N d W 0 Z U u D T I F / + O g J 9 f X 0 y b r g i A g H i e C M g O 0 A N Q 9 l v A / R 5 I g k 1 z 1 / M r h 5 4 z a 1 H d x P P i Y q F m 4 p W i E i o 6 + v n 7 q 6 u m R 3 Q 3 w v g N + / 0 v c h D A q d A I i K h o 8 I D p A R U e T Y 6 E 0 D n c m 5 H 3 + k C W 8 O 9 c 0 V U 8 + E X T Y b W B X 8 + H E P 8 P Z B c s O N X p r p J p 8 N n V N 0 n a 3 3 x I T 6 T y n p l L A 5 W E K E C p Z J p 9 c B 7 K P 3 D 0 P t y x G P H 5 w L W H P P z y p M d p a y d + p q a 8 S r h 3 1 u M Y C p 3 d t 4 P S Q X 5 k R h j b 5 t 2 1 p F 5 U s W G L 8 a G x 2 T S P L a u h q 5 B 0 j E e J i e d t E 8 v 7 7 t w D 5 + T a Z E V U C 6 X b 1 y j T L 5 P s 0 S B 5 I S 8 6 5 w n 5 j + A c 8 d p p + g Q 6 i q 2 i T n z W T S g O r b P + 0 g Z 9 b K K i u a l w a e P O w o I R N I x X U y O o s Q K Q t l O M 2 v X P 9 I W b d 5 Z m G N V G A s X o d Y e a W 1 / J k W a Y Q I T k X M G i S N 0 x j w N A O N x e z 9 C w W V L c V f T B N j a m / b Z I H v w n g Q I t F h r 1 2 7 d m M Z m U C C C + c v 0 Z k f z / N 9 T V B T c 6 O c R 8 P 3 s W q F K f k f f / I h u d 2 L r M q d p R v X b o l 6 d + 3 q d R o f G 6 e L F 6 5 Q K 5 M c H j 0 8 G 0 w h g T c z E U D Y u o z l k y U z H C H a X I h 5 Y u o 4 9 i n H H g d D V q r O W g j X V 8 q k c / e f v X 7 X / S 4 j p / W N 7 S c z d m x y 0 / x Y N z U 1 N d L X f / i O W l q 3 U m v r 8 s B T j F u 9 / 0 E k O g E e Q q i A Q e 6 Z I Q n M n s H V g N 0 I M T 9 K k w j S C n O h l P v d w e U F l l x D 4 l n M j V m t C O S / f P k q t b X t i 9 o Z H s A 1 e B J j g Q 6 o l 9 X W x q 1 b j D P x c f 7 c J f 4 d 7 x t H 0 T j f m S F r F U a D i c q S U n v 6 Y E M F f B 5 q q 5 6 l O U f y d t 5 6 Q B I K 8 P o E m 0 6 v T Z 5 4 e D h g p 7 L N G N u x 0 i e f f c j 2 1 H I P F S R X W 8 x O h Z A M H p Y 0 D p Z m m 5 M I n o X b G 4 G k a P S T E w i g j U g k u N R B S t g 8 U C V x D e F O s W Q C Q B h M v 5 + e m p Z w J z P i k Q k b G V y 5 f E 2 2 E 1 0 N x 4 4 f l s H j e M 9 3 G Z m k M + M c 3 b e 8 X L 0 H f / v G U i 8 E K W W D Y 7 E V C 2 C W T m 8 C u 9 1 B d / q d s p Q x B j Q R b j P P 6 p Y Z W B 8 c n j 0 z S u v 3 0 K V O C 5 3 v y q J n c / U y z + i y E c o T C 0 g k E A X O B N h N W O R F A 5 L 2 8 c M n 9 M W X n 8 l g a h 3 b U y C S e Q A 5 F h h E 3 t q 0 l e 7 e u S / S b S X M z M y K / h 8 7 E z g e 4 M H E P S L a Q 0 d G J A T X h T x / 1 A N o J F W h 6 m P c z Z 1 S T L 2 t 9 2 Q 5 / y D 1 V D 4 M v C 6 E t i w b f 3 o b x A K O b f H R 2 G C v r E q E b T P n f R b Z U j P g 5 k b p H q I 9 O x v F n T z s S t z Y s R 5 e U X b E x g N h s H Q y N h a I B 7 j p c f t l Z W t f m h m / G 2 F O v / j i 0 x U J C C c F J M / W V V Q + M 1 w u F 1 1 i O + z Q k Y N U X l 4 e D o g 1 A 3 Y l 1 L 1 g E O N Q U P l 8 o v L 5 / V 6 q r X R S Q X 7 8 D m Y 9 g l W + O D R b 5 y k U i l 4 y + G 0 D k + 5 u 9 2 d K 8 O d T J k 7 / l E 1 i 1 6 Y D h T T p 2 C 7 L a 6 1 E J g A r t p p x 4 1 4 X F Z c k d o d D e s Q L J Y K 3 E U u M o f N I B D y L T z 7 9 i P 7 X / / y / K z 4 X S D R 4 J M d G k 5 9 a U l B Q Q L X 1 d T K G 9 W R 4 l S h 4 f L V 8 v c g q 3 B j r 5 h g k X l 6 H 6 z W l p M p X X a 5 s l Z + S V E U V d U b p 9 Q H 1 T 6 f 5 n F 0 0 G 8 i V N h Y P W C D m y e N 2 4 0 g B v w 8 e P o R W 3 b h + W 8 a g Q C z M t Y J 3 7 8 y P 5 2 Q K B 6 I 4 7 t y + S 7 k 5 u R L x A G i V O B Z Q I x 8 / f p L w e i z g Z d y z Z 6 e U E 3 U i o u z x v U q S M k 6 i B E c L q 8 h x 6 n C 9 J s u F h 8 9 / u l b 3 R 0 J G Q Q t N T L N a Y Q z q a m L p / F 0 G N p 1 G u E 4 8 Y B o I V m + F O x x L P e c w y W Z c s z J l A o D T o q + 3 n 8 b H x + n Y 8 S N x 1 T u M h Q 2 8 G h I S n n j v q H g M N f B 8 v v / + j C z f v L 9 t r 0 S R x 3 N g a O D 1 s M 3 0 U I B e h y I a I Y l 7 l D l T C D 0 K G C q f n 1 U + / h 0 Z F j d t 2 7 Y 8 r n G 9 g g n V k X K E s u c 2 0 / T s + i M U 7 L 2 2 6 j k q L c i g e J E N u H 9 M M r Q y U e B p Q 7 Q G x p S a m 7 c a r 0 g e e B Q X L 1 y S Z 1 R Q U M i S K V s i x R G 3 W F F R R u c 7 r F R t 6 a T q z d U s 2 b K Z r F 4 Z n E Y c I b y G x c U q E l 2 P u W F T 7 B n 3 c q c x 7 l n m Q h m x f E H Y U G J H e d i O 8 v K x h 9 r 2 q o i O V E B K E i q Y 2 c y N 7 e 2 N Q f 1 c w P 3 t K n w p P T h W E c L t Y r q I 3 W a X j c x a t z X L N j c 7 d 2 0 X 2 w W D s i f e O y Z x e 6 8 D P B + 4 6 D G O B W k G c n y L w N q v f k H X e x x 0 d I t f J G F P T y 9 l Z W Z R S 2 u T q J a x Y 1 D Q D s + y 3 R g P i J A Q I s E p A Q l l E E q c E h i P 8 r v p 4 L 7 E a x m u N 6 S k D V W y T o O Y g z 6 E A / k p I z O T 6 r m R H z 9 x l B o b G 6 m w q I D e e / 8 4 1 d b W 0 v Y d 2 2 R 3 C 5 A v P x 8 b o L 0 e m Q B 8 x o M H 7 e Q J O s O S B p t U w x X e V q f W z 4 C z 4 e j R w 7 R 3 3 2 4 Z S D 5 + 4 o i c N y M h m f j z I w n e V j 2 F J j q P V 4 f r N a X k Z g G 7 q 9 f n g O G m k k w Z 3 4 H 0 0 e N B m E L R 3 N J C j x 8 9 k R j B Y i M w F g P A U M f e B J 0 D i 1 R S 3 0 b Z z h B d 7 X a y y g l P n 0 M F y s b Z l 9 c 1 M 7 M s 0 j 3 R m B o Q T R 6 d + H g p + t h c d + v 9 X 0 p G S l g s 7 7 Z q l w h 7 u S N A g 8 Y 0 e 4 n / M / D k y R M 6 e u y w c a S A E K R k V z + K B 9 h D f v c s f X y o R t Y n P 9 7 o E w / c 9 e s 3 J a 4 v H m I 3 b 4 M T A u N v i R A l i U C i G C J J z u d S C S m p 8 o X Y N j i 5 Z Z Y y 7 O u n s r A A i q F 1 L c O h Q w d l n Q o N O B J 6 u n t X n G i 4 G j D F f l e L k n A Y R / u R y f H P N + f p 2 P G j c i 4 e o P J p x P f o R Q C y 8 B + D P J p A s Q R T 5 + L V 4 X p N X I V x z q 7 z B B r Z 7 H b Z c m W 9 A A u g x A L x f H A c A K X l K k I C x + f O X p B V l N 4 E s y 4 X u W Z d N D o 6 S n c 6 Z m j O N U 5 z o 5 0 0 5 V 0 e F 6 i h 9 + t d d T V Z k A m Z F M 1 E 0 i Q K y Q 4 m k k R C L a / D 9 Z p S c u V Y R D b D B Y 0 f F 8 f 7 / M 7 i C t s x G p j G / v 1 3 P 9 L p 7 8 / Q w w e P a F O F G q t 5 9 J D V v + N H Z C m z 1 8 X U 9 D T l F e T T s / b n l J m d T 4 7 M L L L a n F R c 3 U K v n l 0 n r D s Y D 3 C A Y N I h V p N d C V E S S a t 6 X B 8 q D A z n T C k U j F u H 6 z W l p M o H 6 W S D Y c D A l i z r B d h G 5 s m Q X a Q Q F v n / 5 a + + o C + + + l x 2 9 M A s W g C x c 1 j C 6 0 1 w + c J V 8 d 5 h S 9 P c n E z K y M y h 7 N w C q q s s p M O H D 9 C t m 7 e E d L G o b T 1 C b s / q m y a E J R G I p I l l J J A K k i l 8 D h I q T h 2 u 1 5 S S T g m s H m S z 2 b n C Q i v G u L 2 L G H L Z 6 L u r P b J 8 m X Z M 6 B m + 8 O w h B O l N U b G p T A Z l F x c W R Y q f a P R R Y 2 m A 9 m w O y H j U i f e O y + u w s I x G O x O 9 c y q X O 6 v o G M R l 4 G e u M k U m k U p h E h k E w 7 G R L J R c i N N 6 Q U q 6 z R d 8 r E a w r i d k M i p 4 P c F Z t p N C j i J Z L A V b i Z 4 / d 5 H G J y Y k E v z Q o Q P G q 1 4 f w 7 5 K C Y T F t H c 8 J 7 j N G 8 u i J z I V F x W J t w 8 h S s D w 7 C r j X X j O I A z + c S 4 E A p l A K i l H 1 p T Q 5 5 E 7 H N h A I H X + p a S E e j E 8 L Z U q F b b K C k H v K u 7 0 c v v k + 8 e 4 0 0 E m E Z Y / 3 r V r h x D g T R G w Z t N T t p + w w M x K 2 N L Y Q F e u X K e p O W y D a p x M A F z W Z A p L I Z A J 5 E G Z y Y R c l z G l A 3 l u z u v b g u 8 i U t K G C k q l h m R h E u T r E Y 6 M L C q q 2 E z P n n V Q d 1 c 3 T U 1 O S p g Q F o z R n r / X R a b T T l t a d x t H i Q H y f v D B C b r Z Y 5 x Y E Q a Z R B I p 4 k i K I l V s C l J 5 R c G y + l v P K S X d 5 o g t w 1 g N G o S Z U G + j d / + 5 g P 1 v c y t 3 0 s G D b b R n 3 2 6 Z e Y t V l R D Z j S n w G k F u m C D Y W j o O x A U i w D Y Z z P v s Z H M m 6 Q T h W 1 g K 4 V 6 Y L J B S m k z 6 W F S + S M J 4 Y X k 5 I j + W 1 + F 6 T S n p N k c C 0 M h g R 6 0 n I p k x M h v R y P E b 4 D D A e n 8 P H j w 2 z h L d v H 5 L p n V g q b C p q S n j 7 M o 4 s D W L T p 2 N O B x W w s o 0 5 a u Q S k Y K 2 0 1 G W u K e T U u m i I S C 6 h c h F d a N j 6 2 7 9 Z x S U u V D w n J X q G T P O l 7 u F x u d z c Q s J A l S b W m s p 3 / 5 p 6 / p X / 7 5 G 3 L N u G S V 1 + M n j o l 6 i E a 7 G q p L M 6 m g p F I 6 G / M 6 5 P E Q C u G B J g D 4 Z B T 0 W J M Q x 5 B M K j f I Y 9 h M I B M k K h a 7 R D l e 3 a 3 n l J I q H 5 I z K 4 c r N E Q z q z S Y d x 0 F m c s J 0 l B f T 7 / + 0 1 / S r / / V n 8 g 4 F S A S z G p b V R p j Z a Y f f j h D 5 O q i O x 3 T E g T 7 I m a n D D N c 7 s S f p 6 W X H m 8 K k 4 g l k y K P S V q B V J x j J r A m m Q q U j 6 6 3 9 Z 7 W d 2 t b A T 0 T 8 + T 1 e K i m K H o g c r 2 p f 2 u 5 W 6 z 9 t x L Q w T x / 3 k m f f / 4 J / e m v P 6 X S P B v d u 3 G Z i m 1 j Y o v F Q 1 3 x y p + p 7 S O Q R c p Q 8 2 B H G S T C P S n p h G s B U w q y X b j Z + J T U Q c q u H O s N o I F w g S s X W K 9 2 1 M O B V Q Z S T W h q 2 i p r P C Q C J i 4 2 b I m s h d F U V y L z r L B 3 1 f / 4 5 i 4 T w 7 h g w t R i g u f G 5 E S K k k J M E p B J y K O P p W y Q S o h l J C Z V w 5 a q Z f W 2 3 l P K q n x I 8 P S h Y q X y 1 y l W i 5 u L A r 9 0 Y d F N d + / c k 4 H g W C D Y N n Z f X 3 Q 0 2 P j t x K H t N D v n N s 5 G U J D h p / m + K 8 a R B h O J / 4 p k M q S T I o o u m 4 8 N m 2 k p Y E g r z N x l + 4 l z c 1 2 l S k p Z l Q 9 w + U I S h s R V r 0 4 Y W E / S C l E M y a K k u J j y c n N k 9 8 L O 5 1 1 0 + v Q Z G h + f k J W O s N T Y s 6 f P q b R k + b p + d 2 / f 5 W e V T Y M D L 2 X q P V Z N w h 7 B W E k W 6 w H m N U R v f I 3 + C U Q J S y a D P G H p B J V O z q n 1 + M K k 4 i T H n I q K E k e 1 r 2 d Y r j 3 v X b / d d x L Y U m C T s Z S H w 7 l g k n E W j e L d / 9 m w X 1 o q V g 9 G 1 c B v Q m c x O T U l 2 + 5 g p w 5 M Z 8 c O h H d u 3 a V 9 b X v p y a N 2 2 r F r O 2 2 q q D D e R X T 6 h z M 0 F q y m P / u o k e w 2 f k b 8 O Z g S r 6 W Z e e 6 T u M h N J N L k M R N G r x + h V j k y k r E w i 9 + L / a H c 9 O W X R 8 j p X G U d v 3 W I l J Z Q A H a T s I f c o p q s N 6 y F T A D W 6 L t z 6 w 4 N D w 6 H Z / N i X y p I p c 9 / 8 S l N T k z R v v 1 7 o 6 a x Y x G W 9 z 4 4 Q T Y K U H a m k 5 w O h 1 z X Z D J 3 O 2 E y m d Q 8 u z V I r R X Y c l V J p H A S N S 9 S h p o n 5 O M U C v p T k k x A S t t Q S E F u K g 4 7 5 9 D b T a R 6 1 9 U + + x q 7 O j R w T P E 4 c O g A 7 d y 1 I 6 6 t t G V L v W y q j c B X A A S 5 c u m a e K Z y C k u p t + + l n I + C Z h T I Z N h M 5 o H Z o w 0 e G p r R g a 8 R A i E P S y 1 I K y Y R 6 i A Y 9 P F 9 I m J + e V 2 l Q k p 5 C T U 4 j + 0 o o Z q o C j W T 6 l 3 G B 0 1 r m 8 c F c p R X r L z N K K a B F B Y U y D S Q r h f d E r 3 + i y 8 / o x + + P 0 P N J W p j t 3 j A Z 2 u p p A d m I a n e b 2 T J z + X J O b 4 u z 9 g g k 6 h 9 m k y m s q i C A f r w 4 8 T T 7 N c 7 U t Z t b k 6 o U D u r N E r l 4 M r l x g C 8 q 1 I K d 2 X M j 0 w a P j 8 W e F k 5 s h 4 r y 4 I 0 D + 4 / p K q a B i o s r 5 e N 2 U 5 + + B 5 t r q 6 U c b t Y n O 1 w G j Z T h E w W J l d b j U f O D 0 2 r 5 2 u W S F p S a X t K d W a c 2 I 6 y W r C r f X T 9 p F J K e Z U P a c S f S R 6 f q l w k N A T 0 u u 8 q P O 4 5 8 b R h V d h k J 0 h i v Q f z S k m x W F j 0 y D L M J a U l V F 1 d R T e v X i b X h N q J E J t R 9 / T 0 y S 7 1 G n g + N 3 o d F A i A T B H C v N f o 4 e S m L L u S P E + H L X w N 0 o m J I 6 5 x d V 6 p e Z F n r h a 7 9 N P H n 2 B d v / j 1 l A r J c r 3 j Z U p 7 + T R e 9 P k p Z L W T 1 e 4 k m 8 0 h 0 + T h y b J Y r O 8 e u f h + P m x a E D t o Y G C Q 5 l l F m 5 y a J v f i I g U k E i F E z a 1 N V F u j Z v V q S X v 3 7 n 1 q Y D s J 5 + w 2 W 3 h r z / 6 h c X I H M 6 m l J k + O N T C d H p 5 A f M / j x + 0 y 3 w q P Y n j W S o 8 H b I a 9 p K Q T C A U i Q T q h j O E I E O d 8 B 7 8 O p B H V z i A P d w J Y w 1 y 8 f D 6 v r M U O D 1 / Q 7 6 a / / M 2 X x r e n J i z X O z c G o Y D n 3 T 4 m E h O K k 9 W G d S d s k r + L O N r g o 7 z M 6 K r x B i z h p d G w K 6 K P E 8 a X X r z o E X U N B M L G 1 A g x Q t A s b C a Q Z f e e X X E X / e 9 4 3 k E t x r a m I O m c x 0 L X e 1 n F 4 7 I Q K U w o J a F O b m V S Q F I Z Z L r U a S O / Y S M J m V C G J A K R k L S r X A j l p l / + 6 n 3 K z n n z K f z v M i w 3 O v s 3 D K E 6 u x f Y k u L e W 0 j l M E j F k i r J u U E / N z 7 b F u 2 Y 6 J u 0 x d 2 Z H d v c 7 N i 5 X S Q V p q z D 7 Y 0 o E U x I b G l p N l 6 1 H L d u 3 p E N s U G g B Z + F r n Y 7 m E C m a R i Q R k w W f Q w n h C J P k L y + I F 1 5 Y Z W y d k K A R N a Q n 8 l u k M m P v X S V d M J u G 3 / 1 1 7 8 0 v j l 1 k f J e P j O a G 3 O 4 8 l X v C X 1 e N Q T l r H g X 8 X g w W n r G I x P U s Y L C g r D a p 8 e Y I J n g e d P 7 Q c U C u x W K o 4 H J 9 H T Y R l d f O O Q Y k k i 7 x Y U s O M d 5 r k P b R O p 8 h E z q G F I J z 1 H Z q s Y z h p S S 3 E d f f J X 8 Z t 3 r G R u K U I D D h i k E 6 E E V q b T e r 1 z q G G u B w H 4 3 h P b I 3 O q S 0 8 s S K d E e T t i a B s 6 K 2 E 2 r 8 R u x l c 2 B g / u l / G r a K g R S C Q Q y J J N x D g T b X c X q n k G e k R k M R W g y G c / P e I Z L n O T Z a j K x p E K A c l G R W g Y t 1 b E h 3 O b m 1 L o 1 j y v d q H C j 4 r V B L Z J K S G U 8 n T 8 y c B 8 P V o g 2 x 5 Q L L A U W b 0 d 6 j f L y M t k 5 H m u h a 6 C 8 d 9 8 e f h 7 a Q 2 c i E p M H n j o h k 0 G a 4 1 s i q h 5 U y f Y h l o w 4 F o + e I p I i F U h k O C M M M u H 4 L 3 7 z V V Q d p H L a E G 7 z 2 L R 5 U y Z X u q n i j c a g G o b f s B / e D V a N z S V W I m 7 d u C V b e G Y b 3 r x 4 g O O l s m q T O C 7 u 3 X t A 3 5 0 6 L U 4 L b I k D E o m k 0 e S R H B 2 L c c y J Q q q j w e v g g L j W b X j 1 k E x E Q l l 5 9 y J k w j 5 Q F e V q Y 7 Z 4 9 Z C K a c O p f E B p S a Y 0 F N W b Y n t K 5 J G G g V w a F j c w k I t f r N 7 4 j g F 2 0 E o 7 c G A M 6 / T p s 9 T S 0 k S 7 d u 2 k P X t 2 0 Z 6 9 O y k r M 1 N + m 5 I 6 k E p K M o X J h G u S A h L j B x c 5 J J P H u 2 T Y S H i f 8 a z k e e l n i X N M K C G T l z U B L 3 3 2 x c a w n T R S d k 2 J 1 d K + 3 W V c 4 d w I t L 4 v 6 o l q H L q R q M a l G t w f 0 7 5 K J C z 5 j o z S c o B M z 5 5 3 0 K e f f s S q C H 4 0 4 u 2 W x J W O C H R F i i D d 6 2 e 1 T 8 q q A w n P s D V + f 3 E 2 P x c u z y 4 G 6 X o 3 2 1 r y f C I d j 3 p 2 R q 6 f I z o o J t R v / + b P 4 j 7 7 V E 6 W W y 8 G 3 s 3 u 9 2 f A 5 O Q i d b 9 0 R Q Z 7 4 U Z n 9 Q T u d K t V b Z E J l 7 o F Z W 6 U G A S G o q w 9 a j 8 X P m r 2 G u s v R A B y 3 7 t 7 j 7 b v 2 C 7 j T 4 g a d 7 v d V F O z m W Z c L n L Y H R J W B J g 7 h L G x M S o u L q F H A 1 Y a n b O I B F b X O R l l L Z l R V k R T 5 8 L E A 6 m E W J B M I B N I B D L B R Y 5 t P j 0 s F e v p 6 P E 2 + f 6 N h A 2 p 8 m m U l G R z Q 1 2 i g A / S S S X 0 7 N o O Q M + s G o w q R 6 Q W N z i I j U S i 4 y 2 j e 2 L 5 4 D P s I O z S 7 n Z 7 a G R 0 V N b q A 5 l Q z s 3 J k U 3 b I I G U 1 D W k E d t Q 2 C P 3 / H M b j b g Q 0 K r O 6 1 w l 9 R s V Y a D 6 G t I K n 2 M 8 C 5 2 U q m y Q S Z 4 d y l 6 y W U I b k k y A 5 V b 3 x p V Q G t d v v u Q n w d L J A U m l J J Q e 8 A 1 L K q w o Z I Q q I d f u U U g r / E N Z 4 6 e Q Y B j k V S q n g t u D C A S f 3 J d 2 m 2 s p Z E 7 Y f w n S B 7 b S p Y t X q K G x n p 7 O V P P 9 s / q m p Z J J O q k x K C 6 D S L r M O a S R x O q B b C Z y a T V P D e I i v M h L f / v 3 v 5 H 7 2 Y h g Q g 1 u e E I B V 6 / 3 M F E Q 4 2 f E + W l S C a E U m S I 5 i K V U Q J V H y K W A s s r N i J y K P r 8 6 m B i + e S o P t r M U q p F 5 T 5 i q X l l V K T F 7 8 Y i E B D I h w h x 7 8 2 p i X e u 2 k 9 s H N V B J W S E R n 5 d j g 1 R C J C G U L o N I E c k l N l P Y f j I k k 0 R D M J l + / x v T c 9 h 4 s N x O E 0 q A x n X 5 W j d Z J H B W 2 V P R p I J k 0 j k k l E G m M L n Q i F Q u Z e S a O O H 2 F d 3 Q z E f m S l h + n v / y / 7 Z a H + U 5 W c 3 i h q 1 c 0 b h v J I N E 8 j p F J M x 5 m p + f o 4 X F R a q v q x U V 8 X w H Q o s 0 g R T B F I k U e c x l T S o h E p e V a h h R g X W C l I T N B D L 9 7 m / + n J w Z y a / S l I q w 3 O 5 J E 0 o D j f L i 5 S 4 m k i J V R P U D q Z S E i h A L x A G Z c G w Q S Y b 1 j L K w Q p U F c l 0 K 8 n 8 Z p B a i q y J y S p E F 6 2 Z / 2 O Q x T o E Q O u F Q l 0 G Y E F 2 9 e k P W l a i t Y 4 l W W E A X Q C Y h k r o e V v H 0 O Z C G k 5 w 3 p J M m k 5 J Q U P W U i h d N J u W E + L e / + 9 O w E 2 Q j g w k 1 F F 2 L G x x e r 5 + u X X 8 R I 6 l s k m s J F S Z V m E w g V i Q X 8 m g C S a 5 J J H 9 w K l x e D l U d I I m C I o w + 3 1 j i p 1 p Z f F I T a H m C N N K r u S 7 6 Q n S j R 5 F J S S d c V 2 V F J M 5 B K i Z M 2 H 4 S i a R V P I N Q I F F Y Q i k 1 T y I h m F C H j u y l v f s j c 6 k 2 M i x 3 0 o R a B p d r g W 7 f 7 V M S y p B U U g a J x I 0 O l S + O P W W Q S 5 N I k Q v / 8 U f + S p 4 0 Q A w j l 4 z / 1 R Y F Z L d B n I o l k j k h L A n 2 k l + i q R R p z E s m a y I p Y o F I B p k M A k W r e Z B Q h m R i + 0 n I F I B k 8 t H x E w d p 1 5 5 W u b 8 0 u H r T h I o P 2 B h n z z 3 G h r 0 s n S K S S q l / S l K B P E p a q b J Z S i k y I c e n G c c o G b l C I n J p A u G P U T 0 g C m f l u U H a V q l 2 Z l T k Q V G V c c 9 9 U 1 Y a c V n I z Z J J n V e k 0 e U w m e S c Q S A 5 p / K I m q e k l H k A V 9 Q 8 k U x e O f f v / / Y v 3 2 j z 7 F S E 5 U 7 v s F F j a c Q C j f D 0 6 f t M G C Y R J J V I K B A M h I r x / J k J B W M H Z U 0 k o 6 z + q 1 w h X J B S d E W A K b q k y i r H 2 n u c M X m g 2 s l Z I Y t O i j z 8 R 3 J N n I h 0 g m q H 9 4 I 0 u K b y M I k k V + q e q H d C K k U m S C S o e I g e / x 3 I l K X 2 / k 0 j g j S h k s A P 3 9 / h Z s u k 0 e q f o f p Z Q T R D Q m m J F Z Z Q c m w i E l i A I 2 R C H 2 R y d R l U h Y A U U g B l j L I i i Z Q M w v A f V c Y / g z T 6 n K h 0 K G t p J J K I c 5 w 3 J F N E 1 Y t W 8 5 R k U m S S Q W + 4 y l n N s 3 F n 8 X f / 8 F u 5 h z S W w 3 I 3 T a i k 8 P h R D / U P T D J R Q C Y Q C 4 4 K L a m Q G 2 T S R A p L L J X 4 j 8 p B K n y g l H F k / E X B q A m Q I w w h i w G D O J J L h i s o I x n k 0 c k g k S 5 H 7 C X k c c h k k k 5 m M u l I C O S N W + v p 8 y 9 P q n t J I y 4 s d / v S h E o W i L o + d e q W Q S p I J 0 4 G q Z S k 4 j y K V E h m V 7 p B H y P X R N J H Z k i l R P 4 I M c I 5 S I L z U o w m E q 6 F J Z O Z R D g O E 0 m R S V z l I q l A J E U m h F i F 5 4 s Z O V S 8 v / i r X 1 N J q V o g M 4 3 E Y E K N q J p K I 2 m c + v a q e M + U Z A K p l O o X s a t A K E 0 q E A y U M Q i F c 2 E i q X x F C G 8 U e a Q E Y h j H m j T 8 x y i r Y 5 3 L 4 K 2 Q y S C V Q a Q o y W S Q K d o B Y e R s L 2 F 6 y H / 8 + 7 9 e / T 7 T E K Q J 9 Z o I M K O + / s M V Y j Y Z h F K S K q z + h U m l C C X k w r 8 Y U u G P k S 0 D 8 w J / o 8 o g C w 7 w T / K o p C W R K i v J Z C Z S p K w k k 6 H q G W R S 6 p 5 S 7 3 C b / + Y 3 v 6 K y s u W 7 d a S R G J Z 7 a U K 9 E Z 4 9 6 6 X 2 9 l 5 u g A a Z W A V E W Z M q V l r x H / x n I E d B H w N m V h l E k j 9 G W X K Q x S i D P J p E 5 j J I Y x B J E 0 s 8 e o Z 0 i q h 5 k E Q q 6 W h y o i X a 2 7 Z L x p f S W D s s 9 1 6 O q t p K 4 4 1 w 8 d w t G h m b M S R U j K N C p F Q s q T j h j Q a b j K M I p 4 x a Y X r o g i p r 8 p j L O h k E Q h m E U d L I I J U m k Z D L I F G Y T H 7 5 v K L C A v q r 3 / 1 r u b c 0 X g 9 p Q r 1 l n P r D e X L N e Q w C a Z s K U k u R K R x N A Q q h 4 c p / / F m h E Y M s 4 V w T C Z k i j 0 p G W R N I y B Q h l Z Z I Y W K B T E w k f G 1 + f j 7 9 9 j / 8 u X x V G m 8 G y / 0 0 o X 4 S t D / p o g f 3 n l M o L J 1 M u S a X E A p 0 E l Y x E p F K E U j l m l C x i Y l k I p M i k i G R D F s p T C r O H X a 7 x N 8 d P X 5 A v i G N t w P L / f 6 x N K F + Q q C x P 7 j / l B 4 / 7 G A 6 R A j F 7 J I 8 m l S J C K U + J 5 y H S W Q Q y S S d F J m Y O D g X V v O U i x z j Z t t 2 N N M H H x 0 T d T S N t w / L y 4 m Z k M u D J X R D l J 3 h I J Q L M u 0 0 6 w l A u U j j L Q J u 7 I F X Q 3 T u x 6 v c 4 E G e C K H C Z Y G Z W J p I q q y I B f L E E I q P I 4 O 3 i k D 4 O G w c 8 N 7 J I 9 T c 2 h i e Q 5 X G T w d L 3 9 h 0 6 L / / t / 9 K f / e P / 5 k W y E m W h S m i n C J y c m / m k Q 2 f 0 / g p M T c 7 R 1 / / 0 2 n Z b k b B s r w j 4 x N M n X A u p I o h E 6 5 A A u X k Z t O n v z h J m y r L T Q R N 4 + e C 5 d u z 5 0 I t O / e w b u 0 n d 9 B K D p u V b p z 9 j o 5 + 8 i V 5 0 4 T 6 o w C E g e o 2 P e m i 6 e l Z G h o c k X E i A Z O k e n M l l Z Q U U l G J W t M 8 r b 6 9 O 7 A 8 e D W O 7 s 2 E E O U 4 7 b T g S 5 M p j T R W w 6 x r h u b n 5 q i s o o I m x 8 b i L S N m S Z M p j T S S x K 2 r V + j u 9 a u 0 u L B A l 8 + d Y Q k 1 E C u h 0 k g j j d e F 5 e H A R J p Q a a T x V k D 0 / w G w Q y m I M C M q q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2EB6A7A3-A0A4-4354-85B3-A0D587078F69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58E0314-DC83-40E3-A51E-9E8DB85E413C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Accueil</vt:lpstr>
      <vt:lpstr>Objectifs et mode d'emploi</vt:lpstr>
      <vt:lpstr>Commencer le diagnostic</vt:lpstr>
      <vt:lpstr>Synthèse du référentiel</vt:lpstr>
      <vt:lpstr>Activité Accueil</vt:lpstr>
      <vt:lpstr>Compétences Accueil</vt:lpstr>
      <vt:lpstr>Activité Accompagnement</vt:lpstr>
      <vt:lpstr>Compétences Accompagnement</vt:lpstr>
      <vt:lpstr>Activité Continuité</vt:lpstr>
      <vt:lpstr>Compétences Continuité</vt:lpstr>
      <vt:lpstr>Synthèse des points forts</vt:lpstr>
      <vt:lpstr>Synthèse des points à améliorer</vt:lpstr>
      <vt:lpstr>Règles du jeu</vt:lpstr>
      <vt:lpstr>Niveaudemaitrise</vt:lpstr>
      <vt:lpstr>pertinence</vt:lpstr>
      <vt:lpstr>sentiment</vt:lpstr>
      <vt:lpstr>sentimentprocuré</vt:lpstr>
      <vt:lpstr>'Activité Accompagnement'!Zone_d_impression</vt:lpstr>
      <vt:lpstr>'Activité Accueil'!Zone_d_impression</vt:lpstr>
      <vt:lpstr>'Activité Continuité'!Zone_d_impression</vt:lpstr>
      <vt:lpstr>'Compétences Accompagnement'!Zone_d_impression</vt:lpstr>
      <vt:lpstr>'Compétences Accueil'!Zone_d_impression</vt:lpstr>
      <vt:lpstr>'Compétences Continuité'!Zone_d_impression</vt:lpstr>
      <vt:lpstr>'Synthèse des points à améliorer'!Zone_d_impression</vt:lpstr>
      <vt:lpstr>'Synthèse du référentiel'!Zone_d_impression</vt:lpstr>
    </vt:vector>
  </TitlesOfParts>
  <Manager>lvialette@irup.com</Manager>
  <Company>APL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lvialette@irup.com</dc:creator>
  <cp:lastModifiedBy>Tiphaine DELAUNAY</cp:lastModifiedBy>
  <cp:lastPrinted>2019-10-18T08:41:39Z</cp:lastPrinted>
  <dcterms:created xsi:type="dcterms:W3CDTF">2002-04-17T14:45:36Z</dcterms:created>
  <dcterms:modified xsi:type="dcterms:W3CDTF">2025-11-05T10:58:27Z</dcterms:modified>
</cp:coreProperties>
</file>